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1"/>
  </bookViews>
  <sheets>
    <sheet name="BS" sheetId="1" r:id="rId1"/>
    <sheet name="PL" sheetId="2" r:id="rId2"/>
    <sheet name="CE Conso" sheetId="3" r:id="rId3"/>
    <sheet name="CE Company" sheetId="4" r:id="rId4"/>
  </sheets>
  <definedNames>
    <definedName name="_xlnm.Print_Area" localSheetId="0">'BS'!$A$1:$L$80</definedName>
    <definedName name="_xlnm.Print_Area" localSheetId="3">'CE Company'!$A$1:$N$24</definedName>
    <definedName name="_xlnm.Print_Area" localSheetId="2">'CE Conso'!$A$1:$O$24</definedName>
    <definedName name="_xlnm.Print_Area" localSheetId="1">'PL'!$A$1:$K$162</definedName>
  </definedNames>
  <calcPr fullCalcOnLoad="1"/>
</workbook>
</file>

<file path=xl/sharedStrings.xml><?xml version="1.0" encoding="utf-8"?>
<sst xmlns="http://schemas.openxmlformats.org/spreadsheetml/2006/main" count="310" uniqueCount="176">
  <si>
    <t>Note</t>
  </si>
  <si>
    <t>Assets</t>
  </si>
  <si>
    <t>Current assets</t>
  </si>
  <si>
    <t>Cash and cash equivalents</t>
  </si>
  <si>
    <t>Other current assets</t>
  </si>
  <si>
    <t>Total current assets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</si>
  <si>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</si>
  <si>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</si>
  <si>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</si>
  <si>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</si>
  <si>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</si>
  <si>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</si>
  <si>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Income tax payable</t>
  </si>
  <si>
    <t>Other current liabilities</t>
  </si>
  <si>
    <t>Total current liabilities</t>
  </si>
  <si>
    <t>Non-current liabilities</t>
  </si>
  <si>
    <t xml:space="preserve">Other non-current liabilities </t>
  </si>
  <si>
    <t>Total non-current liabilities</t>
  </si>
  <si>
    <t>Total liabilities</t>
  </si>
  <si>
    <t>Shareholders' equity</t>
  </si>
  <si>
    <t>Share capital</t>
  </si>
  <si>
    <t xml:space="preserve">   Registered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</si>
  <si>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</si>
  <si>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</si>
  <si>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</si>
  <si>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</si>
  <si>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</si>
  <si>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</si>
  <si>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</si>
  <si>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Selling expenses</t>
  </si>
  <si>
    <t>Administrative expenses</t>
  </si>
  <si>
    <t>Total expenses</t>
  </si>
  <si>
    <t>Finance cost</t>
  </si>
  <si>
    <t>Earnings per share</t>
  </si>
  <si>
    <t>Cash flows from operating activities</t>
  </si>
  <si>
    <t>Profit before tax</t>
  </si>
  <si>
    <t xml:space="preserve">   Depreciation and amortisation</t>
  </si>
  <si>
    <t xml:space="preserve">   Interest income</t>
  </si>
  <si>
    <t xml:space="preserve">   changes in operating assets and liabilities</t>
  </si>
  <si>
    <t>Operating assets (increase) decrease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</si>
  <si>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</si>
  <si>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</si>
  <si>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</si>
  <si>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</si>
  <si>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 xml:space="preserve">   Other non-current liabilities</t>
  </si>
  <si>
    <t>Cash flows from investing activities</t>
  </si>
  <si>
    <t>Cash flows from financing activities</t>
  </si>
  <si>
    <t xml:space="preserve">The accompanying notes are an integral part of the financial statements. </t>
  </si>
  <si>
    <t>Total</t>
  </si>
  <si>
    <t>Issued and</t>
  </si>
  <si>
    <t>share capital</t>
  </si>
  <si>
    <t>Other comprehensive income:</t>
  </si>
  <si>
    <t>Provision for long-term employee benefits</t>
  </si>
  <si>
    <t xml:space="preserve">   Provision for long-term employee benefits</t>
  </si>
  <si>
    <t xml:space="preserve">Profit from operating activities before  </t>
  </si>
  <si>
    <t>Trade and other payables</t>
  </si>
  <si>
    <t xml:space="preserve">Inventories </t>
  </si>
  <si>
    <t xml:space="preserve">Property, plant and equipment </t>
  </si>
  <si>
    <t xml:space="preserve">   Trade and other receivables</t>
  </si>
  <si>
    <t xml:space="preserve">   Trade and other payables</t>
  </si>
  <si>
    <t>Income tax expenses</t>
  </si>
  <si>
    <t>Statement of comprehensive income</t>
  </si>
  <si>
    <t>Cash flow statement</t>
  </si>
  <si>
    <t>Cash flow statement (continued)</t>
  </si>
  <si>
    <t>Statement of changes in shareholders' equity</t>
  </si>
  <si>
    <t xml:space="preserve">Intangible assets </t>
  </si>
  <si>
    <t>Deferred tax assets</t>
  </si>
  <si>
    <t>Profit before income tax expenses</t>
  </si>
  <si>
    <t>Current portion of liabilities under finance</t>
  </si>
  <si>
    <t xml:space="preserve">   lease agreements</t>
  </si>
  <si>
    <t>Liabilities under finance lease agreements</t>
  </si>
  <si>
    <t xml:space="preserve">Provision for decommissioning </t>
  </si>
  <si>
    <t>Cost of sales</t>
  </si>
  <si>
    <t>Sales income</t>
  </si>
  <si>
    <t>Trade and other receivables</t>
  </si>
  <si>
    <t>Rental deposits</t>
  </si>
  <si>
    <t>Profit or loss:</t>
  </si>
  <si>
    <t>Basic earnings per share</t>
  </si>
  <si>
    <t xml:space="preserve">   Rental deposits</t>
  </si>
  <si>
    <t>Supplemental cash flows information</t>
  </si>
  <si>
    <t xml:space="preserve">   Weighted average number of ordinary shares</t>
  </si>
  <si>
    <t>Retained earnings</t>
  </si>
  <si>
    <t>Unappropriated</t>
  </si>
  <si>
    <t>Appropriated -</t>
  </si>
  <si>
    <t>Consolidated financial statements</t>
  </si>
  <si>
    <t>Separate financial statements</t>
  </si>
  <si>
    <t>statutory reserve</t>
  </si>
  <si>
    <t xml:space="preserve">   Loss on sale of equipment</t>
  </si>
  <si>
    <t xml:space="preserve">   Other non-current assets</t>
  </si>
  <si>
    <t>Decrease in liabilities under finance lease agreements</t>
  </si>
  <si>
    <t>(Unit: Thousand Baht)</t>
  </si>
  <si>
    <t>(Unaudited</t>
  </si>
  <si>
    <t>(Audited)</t>
  </si>
  <si>
    <t>but reviewed)</t>
  </si>
  <si>
    <t>(Unaudited but reviewed)</t>
  </si>
  <si>
    <t xml:space="preserve">Profit before finance cost and </t>
  </si>
  <si>
    <t xml:space="preserve">   income tax expenses</t>
  </si>
  <si>
    <t xml:space="preserve">      and purchase of equipment</t>
  </si>
  <si>
    <t>paid-up</t>
  </si>
  <si>
    <t>Adjustments to reconcile profit before tax to net cash</t>
  </si>
  <si>
    <t>Acquisition of computer software</t>
  </si>
  <si>
    <t xml:space="preserve">   Issued and paid-up</t>
  </si>
  <si>
    <t>Other comprehensive income for the period</t>
  </si>
  <si>
    <t>Profit  for the period</t>
  </si>
  <si>
    <t>Total comprehensive income for the period</t>
  </si>
  <si>
    <t>Cash and cash equivalents at beginning of period</t>
  </si>
  <si>
    <t>Cash and cash equivalents at end of period</t>
  </si>
  <si>
    <t xml:space="preserve">Non-cash items </t>
  </si>
  <si>
    <t>Balance as at 1 January 2017</t>
  </si>
  <si>
    <t>Premium on ordinary shares</t>
  </si>
  <si>
    <t xml:space="preserve">   Unappropriated</t>
  </si>
  <si>
    <t xml:space="preserve"> Premium on</t>
  </si>
  <si>
    <t>ordinary shares</t>
  </si>
  <si>
    <t>Profit for the period</t>
  </si>
  <si>
    <t>Current investments</t>
  </si>
  <si>
    <t xml:space="preserve">   Interest received</t>
  </si>
  <si>
    <t xml:space="preserve">   Interest paid</t>
  </si>
  <si>
    <t xml:space="preserve">Proceed from sale of equipment </t>
  </si>
  <si>
    <t xml:space="preserve">   Write-off equipment</t>
  </si>
  <si>
    <t xml:space="preserve">   Cash paid for income tax</t>
  </si>
  <si>
    <t>Repayment of long-term loans from bank</t>
  </si>
  <si>
    <t xml:space="preserve">      of assets account</t>
  </si>
  <si>
    <t xml:space="preserve">      and equipment accounts</t>
  </si>
  <si>
    <t xml:space="preserve">   and held-to-maturity investments</t>
  </si>
  <si>
    <t>Advances for acquisition of assets</t>
  </si>
  <si>
    <t xml:space="preserve">   provided by (paid from) operating activities</t>
  </si>
  <si>
    <t xml:space="preserve">   Write-off obsolete inventories</t>
  </si>
  <si>
    <t xml:space="preserve">   Unrealised gain on changes in value of investments </t>
  </si>
  <si>
    <t xml:space="preserve">      in securities held for trading</t>
  </si>
  <si>
    <t xml:space="preserve">   Write-off rental deposits</t>
  </si>
  <si>
    <t xml:space="preserve">   Interest expense</t>
  </si>
  <si>
    <t xml:space="preserve">   Cash paid for long-term employee benefits</t>
  </si>
  <si>
    <t>Advances paid for acquisition of assets</t>
  </si>
  <si>
    <t xml:space="preserve">   Transfer other current assets to advances for acquisition </t>
  </si>
  <si>
    <t>3, 5</t>
  </si>
  <si>
    <t xml:space="preserve">   Gain on sales of investments in securities held for trading</t>
  </si>
  <si>
    <t>Net decrease in cash and cash equivalents</t>
  </si>
  <si>
    <t>(Unit: Baht)</t>
  </si>
  <si>
    <t>(Unit: Thousand shares)</t>
  </si>
  <si>
    <t>31 December 2017</t>
  </si>
  <si>
    <t>Balance as at 1 January 2018</t>
  </si>
  <si>
    <t xml:space="preserve">      815,625,000 ordinary shares of Baht 0.10 each </t>
  </si>
  <si>
    <t xml:space="preserve">      815,623,561 ordinary shares of Baht 0.10 each </t>
  </si>
  <si>
    <t>Restricted bank deposits</t>
  </si>
  <si>
    <t xml:space="preserve">   Profit attributable to equity holders of the Company </t>
  </si>
  <si>
    <t>Acquisitions of buildings and equipment</t>
  </si>
  <si>
    <t xml:space="preserve">Acquisitions of investments in securities held for trading </t>
  </si>
  <si>
    <t xml:space="preserve">   Transfer advances for acquisition of assets to building  </t>
  </si>
  <si>
    <t>As at 30 June 2018</t>
  </si>
  <si>
    <t>30 June 2018</t>
  </si>
  <si>
    <t>Balance as at 30 June 2017</t>
  </si>
  <si>
    <t>Balance as at 30 June 2018</t>
  </si>
  <si>
    <t>For the six-month period ended 30 June 2018</t>
  </si>
  <si>
    <t>Increased share capital</t>
  </si>
  <si>
    <t>Dividend paid</t>
  </si>
  <si>
    <t>Dividend received</t>
  </si>
  <si>
    <t xml:space="preserve">   Cash paid for decommissioning of assets</t>
  </si>
  <si>
    <t>For the three-month period ended 30 June 2018</t>
  </si>
  <si>
    <t>After You Public Company Limited and its subsidiaries</t>
  </si>
  <si>
    <t xml:space="preserve">   Allowance for diminution in value of inventories (reversal)</t>
  </si>
  <si>
    <t>Net cash flows from operating activities</t>
  </si>
  <si>
    <t>Net cash flows from (used in) investing activities</t>
  </si>
  <si>
    <t xml:space="preserve">   Increase in payables for construction</t>
  </si>
  <si>
    <t xml:space="preserve">   Increase in dividend payable</t>
  </si>
  <si>
    <t xml:space="preserve">   Loss on decommissioning of assets</t>
  </si>
  <si>
    <t xml:space="preserve">   Payables for decommissioning of assets</t>
  </si>
  <si>
    <t xml:space="preserve">   Gain on a bargain purchase of investment in a subsidiary</t>
  </si>
  <si>
    <t xml:space="preserve">   Appropriated - statutory reserve</t>
  </si>
  <si>
    <t xml:space="preserve">Appropriated - </t>
  </si>
  <si>
    <t>Net cash from (paid for) investment in a subsidiary</t>
  </si>
  <si>
    <t>Statement of financial position</t>
  </si>
  <si>
    <t>Investments in subsidiaries</t>
  </si>
  <si>
    <t>Statement of financial position (continued)</t>
  </si>
  <si>
    <t>Proceeds from sales of investments in securities held for trading</t>
  </si>
  <si>
    <t>Increase in restricted bank deposits</t>
  </si>
  <si>
    <t>Net cash flows used in financing activities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</si>
</sst>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d\ \ด\ด\ด\ด\ \b\b\b\b"/>
    <numFmt numFmtId="167" formatCode="[$-F800]dddd\,\ mmmm\ dd\,\ yyyy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ApFon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dott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 horizontal="centerContinuous"/>
    </xf>
    <xf numFmtId="38" fontId="4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10" xfId="0" applyNumberFormat="1" applyFont="1" applyFill="1" applyBorder="1" applyAlignment="1">
      <alignment horizontal="center"/>
    </xf>
    <xf numFmtId="41" fontId="4" fillId="0" borderId="11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37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66" fontId="4" fillId="0" borderId="0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horizontal="center" vertical="center"/>
    </xf>
    <xf numFmtId="38" fontId="4" fillId="0" borderId="0" xfId="0" applyNumberFormat="1" applyFont="1" applyFill="1" applyBorder="1" applyAlignment="1">
      <alignment horizontal="centerContinuous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39" fontId="5" fillId="0" borderId="0" xfId="0" applyNumberFormat="1" applyFont="1" applyFill="1" applyAlignment="1" applyProtection="1">
      <alignment horizontal="center" vertical="center"/>
      <protection/>
    </xf>
    <xf numFmtId="39" fontId="4" fillId="0" borderId="0" xfId="0" applyNumberFormat="1" applyFont="1" applyFill="1" applyAlignment="1" applyProtection="1">
      <alignment horizontal="center" vertical="center"/>
      <protection/>
    </xf>
    <xf numFmtId="39" fontId="4" fillId="0" borderId="0" xfId="0" applyNumberFormat="1" applyFont="1" applyFill="1" applyAlignment="1">
      <alignment vertical="center"/>
    </xf>
    <xf numFmtId="0" fontId="4" fillId="0" borderId="0" xfId="42" applyNumberFormat="1" applyFont="1" applyFill="1" applyAlignment="1" applyProtection="1" quotePrefix="1">
      <alignment horizontal="center" vertical="center"/>
      <protection/>
    </xf>
    <xf numFmtId="164" fontId="5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 quotePrefix="1">
      <alignment horizontal="left" vertical="center"/>
    </xf>
    <xf numFmtId="41" fontId="4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vertical="center"/>
    </xf>
    <xf numFmtId="165" fontId="4" fillId="0" borderId="12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 quotePrefix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64" fontId="4" fillId="0" borderId="0" xfId="0" applyNumberFormat="1" applyFont="1" applyFill="1" applyAlignment="1" quotePrefix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15" fontId="4" fillId="0" borderId="10" xfId="0" applyNumberFormat="1" applyFont="1" applyFill="1" applyBorder="1" applyAlignment="1" quotePrefix="1">
      <alignment horizontal="center" vertical="center"/>
    </xf>
    <xf numFmtId="167" fontId="5" fillId="0" borderId="0" xfId="0" applyNumberFormat="1" applyFont="1" applyFill="1" applyAlignment="1">
      <alignment horizontal="right" vertical="center"/>
    </xf>
    <xf numFmtId="167" fontId="4" fillId="0" borderId="10" xfId="0" applyNumberFormat="1" applyFont="1" applyFill="1" applyBorder="1" applyAlignment="1" quotePrefix="1">
      <alignment horizontal="center" vertical="center"/>
    </xf>
    <xf numFmtId="41" fontId="4" fillId="0" borderId="0" xfId="42" applyNumberFormat="1" applyFont="1" applyFill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1" fontId="4" fillId="0" borderId="0" xfId="42" applyNumberFormat="1" applyFont="1" applyFill="1" applyBorder="1" applyAlignment="1">
      <alignment horizontal="center" vertical="center"/>
    </xf>
    <xf numFmtId="41" fontId="4" fillId="0" borderId="13" xfId="42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quotePrefix="1">
      <alignment horizontal="lef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38" fontId="4" fillId="0" borderId="10" xfId="0" applyNumberFormat="1" applyFont="1" applyFill="1" applyBorder="1" applyAlignment="1">
      <alignment horizontal="centerContinuous"/>
    </xf>
    <xf numFmtId="38" fontId="6" fillId="0" borderId="0" xfId="0" applyNumberFormat="1" applyFont="1" applyFill="1" applyBorder="1" applyAlignment="1">
      <alignment horizontal="centerContinuous"/>
    </xf>
    <xf numFmtId="0" fontId="3" fillId="0" borderId="10" xfId="0" applyNumberFormat="1" applyFont="1" applyFill="1" applyBorder="1" applyAlignment="1">
      <alignment horizontal="center" vertical="center"/>
    </xf>
    <xf numFmtId="38" fontId="3" fillId="0" borderId="10" xfId="0" applyNumberFormat="1" applyFont="1" applyFill="1" applyBorder="1" applyAlignment="1">
      <alignment horizontal="center"/>
    </xf>
    <xf numFmtId="38" fontId="4" fillId="0" borderId="13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view="pageBreakPreview" zoomScale="90" zoomScaleSheetLayoutView="90" zoomScalePageLayoutView="0" workbookViewId="0" topLeftCell="A49">
      <selection activeCell="A58" sqref="A58"/>
    </sheetView>
  </sheetViews>
  <sheetFormatPr defaultColWidth="10.7109375" defaultRowHeight="24" customHeight="1"/>
  <cols>
    <col min="1" max="1" width="36.140625" style="41" customWidth="1"/>
    <col min="2" max="2" width="3.8515625" style="35" customWidth="1"/>
    <col min="3" max="3" width="5.421875" style="41" customWidth="1"/>
    <col min="4" max="4" width="1.421875" style="35" customWidth="1"/>
    <col min="5" max="5" width="16.00390625" style="35" customWidth="1"/>
    <col min="6" max="6" width="1.28515625" style="35" customWidth="1"/>
    <col min="7" max="7" width="16.00390625" style="35" customWidth="1"/>
    <col min="8" max="8" width="1.28515625" style="35" customWidth="1"/>
    <col min="9" max="9" width="16.00390625" style="35" customWidth="1"/>
    <col min="10" max="10" width="1.28515625" style="35" customWidth="1"/>
    <col min="11" max="11" width="16.00390625" style="35" customWidth="1"/>
    <col min="12" max="12" width="1.1484375" style="35" customWidth="1"/>
    <col min="13" max="16384" width="10.7109375" style="35" customWidth="1"/>
  </cols>
  <sheetData>
    <row r="1" spans="1:12" s="34" customFormat="1" ht="24" customHeight="1">
      <c r="A1" s="37" t="s">
        <v>158</v>
      </c>
      <c r="B1" s="73"/>
      <c r="C1" s="39"/>
      <c r="D1" s="38"/>
      <c r="E1" s="38"/>
      <c r="F1" s="38"/>
      <c r="G1" s="38"/>
      <c r="H1" s="38"/>
      <c r="I1" s="38"/>
      <c r="J1" s="38"/>
      <c r="K1" s="38"/>
      <c r="L1" s="38"/>
    </row>
    <row r="2" spans="1:12" s="34" customFormat="1" ht="24" customHeight="1">
      <c r="A2" s="37" t="s">
        <v>170</v>
      </c>
      <c r="B2" s="38"/>
      <c r="C2" s="39"/>
      <c r="D2" s="38"/>
      <c r="E2" s="38"/>
      <c r="F2" s="38"/>
      <c r="G2" s="38"/>
      <c r="H2" s="38"/>
      <c r="I2" s="38"/>
      <c r="J2" s="38"/>
      <c r="K2" s="38"/>
      <c r="L2" s="38"/>
    </row>
    <row r="3" spans="1:12" s="34" customFormat="1" ht="24" customHeight="1">
      <c r="A3" s="37" t="s">
        <v>148</v>
      </c>
      <c r="B3" s="38"/>
      <c r="C3" s="39"/>
      <c r="D3" s="38"/>
      <c r="E3" s="38"/>
      <c r="F3" s="38"/>
      <c r="G3" s="38"/>
      <c r="H3" s="38"/>
      <c r="I3" s="38"/>
      <c r="J3" s="38"/>
      <c r="K3" s="38"/>
      <c r="L3" s="38"/>
    </row>
    <row r="4" spans="2:12" s="34" customFormat="1" ht="24" customHeight="1">
      <c r="B4" s="38"/>
      <c r="C4" s="39"/>
      <c r="D4" s="38"/>
      <c r="E4" s="38"/>
      <c r="F4" s="38"/>
      <c r="G4" s="40"/>
      <c r="H4" s="38"/>
      <c r="I4" s="38"/>
      <c r="J4" s="38"/>
      <c r="K4" s="40" t="s">
        <v>90</v>
      </c>
      <c r="L4" s="38"/>
    </row>
    <row r="5" spans="2:12" s="34" customFormat="1" ht="24" customHeight="1">
      <c r="B5" s="38"/>
      <c r="C5" s="39"/>
      <c r="D5" s="38"/>
      <c r="E5" s="97" t="s">
        <v>84</v>
      </c>
      <c r="F5" s="97"/>
      <c r="G5" s="97"/>
      <c r="H5" s="17"/>
      <c r="I5" s="97" t="s">
        <v>85</v>
      </c>
      <c r="J5" s="97"/>
      <c r="K5" s="97"/>
      <c r="L5" s="38"/>
    </row>
    <row r="6" spans="3:11" ht="24" customHeight="1">
      <c r="C6" s="81" t="s">
        <v>0</v>
      </c>
      <c r="E6" s="82" t="s">
        <v>149</v>
      </c>
      <c r="F6" s="83"/>
      <c r="G6" s="84" t="s">
        <v>139</v>
      </c>
      <c r="H6" s="83"/>
      <c r="I6" s="82" t="s">
        <v>149</v>
      </c>
      <c r="J6" s="83"/>
      <c r="K6" s="84" t="s">
        <v>139</v>
      </c>
    </row>
    <row r="7" spans="1:14" s="24" customFormat="1" ht="24" customHeight="1">
      <c r="A7" s="18"/>
      <c r="B7" s="19"/>
      <c r="D7" s="19"/>
      <c r="E7" s="20" t="s">
        <v>91</v>
      </c>
      <c r="F7" s="21"/>
      <c r="G7" s="22" t="s">
        <v>92</v>
      </c>
      <c r="H7" s="23"/>
      <c r="I7" s="20" t="s">
        <v>91</v>
      </c>
      <c r="J7" s="20"/>
      <c r="K7" s="22" t="s">
        <v>92</v>
      </c>
      <c r="L7" s="22"/>
      <c r="M7" s="21"/>
      <c r="N7" s="22"/>
    </row>
    <row r="8" spans="1:14" s="24" customFormat="1" ht="24" customHeight="1">
      <c r="A8" s="18"/>
      <c r="B8" s="19"/>
      <c r="D8" s="19"/>
      <c r="E8" s="20" t="s">
        <v>93</v>
      </c>
      <c r="F8" s="21"/>
      <c r="G8" s="22"/>
      <c r="H8" s="23"/>
      <c r="I8" s="20" t="s">
        <v>93</v>
      </c>
      <c r="J8" s="20"/>
      <c r="K8" s="22"/>
      <c r="L8" s="22"/>
      <c r="M8" s="21"/>
      <c r="N8" s="22"/>
    </row>
    <row r="9" spans="1:12" ht="24" customHeight="1">
      <c r="A9" s="37" t="s">
        <v>1</v>
      </c>
      <c r="C9" s="58"/>
      <c r="E9" s="51"/>
      <c r="F9" s="51"/>
      <c r="G9" s="51"/>
      <c r="H9" s="51"/>
      <c r="I9" s="51"/>
      <c r="J9" s="51"/>
      <c r="K9" s="51"/>
      <c r="L9" s="51"/>
    </row>
    <row r="10" spans="1:12" ht="24" customHeight="1">
      <c r="A10" s="37" t="s">
        <v>2</v>
      </c>
      <c r="C10" s="58"/>
      <c r="E10" s="51"/>
      <c r="F10" s="51"/>
      <c r="G10" s="51"/>
      <c r="H10" s="51"/>
      <c r="I10" s="51"/>
      <c r="J10" s="51"/>
      <c r="K10" s="51"/>
      <c r="L10" s="51"/>
    </row>
    <row r="11" spans="1:12" ht="24" customHeight="1">
      <c r="A11" s="52" t="s">
        <v>3</v>
      </c>
      <c r="B11" s="56"/>
      <c r="C11" s="58"/>
      <c r="E11" s="29">
        <v>46374</v>
      </c>
      <c r="F11" s="85"/>
      <c r="G11" s="85">
        <v>48635</v>
      </c>
      <c r="H11" s="85"/>
      <c r="I11" s="29">
        <v>42976</v>
      </c>
      <c r="J11" s="85"/>
      <c r="K11" s="85">
        <v>44413</v>
      </c>
      <c r="L11" s="85"/>
    </row>
    <row r="12" spans="1:12" ht="24" customHeight="1">
      <c r="A12" s="52" t="s">
        <v>114</v>
      </c>
      <c r="B12" s="56"/>
      <c r="C12" s="58">
        <v>4</v>
      </c>
      <c r="E12" s="29">
        <v>364501</v>
      </c>
      <c r="F12" s="85"/>
      <c r="G12" s="85">
        <v>463346</v>
      </c>
      <c r="H12" s="85"/>
      <c r="I12" s="29">
        <v>364501</v>
      </c>
      <c r="J12" s="85"/>
      <c r="K12" s="85">
        <v>463346</v>
      </c>
      <c r="L12" s="85"/>
    </row>
    <row r="13" spans="1:12" ht="24" customHeight="1">
      <c r="A13" s="52" t="s">
        <v>74</v>
      </c>
      <c r="C13" s="58" t="s">
        <v>134</v>
      </c>
      <c r="D13" s="86"/>
      <c r="E13" s="29">
        <v>3658</v>
      </c>
      <c r="F13" s="87"/>
      <c r="G13" s="87">
        <v>11101</v>
      </c>
      <c r="H13" s="87"/>
      <c r="I13" s="29">
        <v>3894</v>
      </c>
      <c r="J13" s="87"/>
      <c r="K13" s="87">
        <v>15166</v>
      </c>
      <c r="L13" s="87"/>
    </row>
    <row r="14" spans="1:12" ht="24" customHeight="1">
      <c r="A14" s="52" t="s">
        <v>56</v>
      </c>
      <c r="B14" s="34"/>
      <c r="C14" s="58"/>
      <c r="E14" s="29">
        <v>27279</v>
      </c>
      <c r="F14" s="85"/>
      <c r="G14" s="85">
        <v>24486</v>
      </c>
      <c r="H14" s="85"/>
      <c r="I14" s="29">
        <v>26204</v>
      </c>
      <c r="J14" s="85"/>
      <c r="K14" s="85">
        <v>25066</v>
      </c>
      <c r="L14" s="85"/>
    </row>
    <row r="15" spans="1:12" ht="24" customHeight="1">
      <c r="A15" s="52" t="s">
        <v>4</v>
      </c>
      <c r="C15" s="58"/>
      <c r="E15" s="29">
        <v>8857</v>
      </c>
      <c r="F15" s="85"/>
      <c r="G15" s="85">
        <v>5165</v>
      </c>
      <c r="H15" s="85"/>
      <c r="I15" s="29">
        <v>8818</v>
      </c>
      <c r="J15" s="85"/>
      <c r="K15" s="85">
        <v>5163</v>
      </c>
      <c r="L15" s="85"/>
    </row>
    <row r="16" spans="1:12" ht="24" customHeight="1">
      <c r="A16" s="37" t="s">
        <v>5</v>
      </c>
      <c r="C16" s="58"/>
      <c r="E16" s="88">
        <f>SUM(E11:E15)</f>
        <v>450669</v>
      </c>
      <c r="F16" s="85"/>
      <c r="G16" s="88">
        <f>SUM(G11:G15)</f>
        <v>552733</v>
      </c>
      <c r="H16" s="85"/>
      <c r="I16" s="88">
        <f>SUM(I11:I15)</f>
        <v>446393</v>
      </c>
      <c r="J16" s="85"/>
      <c r="K16" s="88">
        <f>SUM(K11:K15)</f>
        <v>553154</v>
      </c>
      <c r="L16" s="85"/>
    </row>
    <row r="17" spans="1:12" ht="24" customHeight="1">
      <c r="A17" s="37" t="s">
        <v>6</v>
      </c>
      <c r="C17" s="58"/>
      <c r="E17" s="54"/>
      <c r="F17" s="54"/>
      <c r="G17" s="54"/>
      <c r="H17" s="54"/>
      <c r="I17" s="54"/>
      <c r="J17" s="54"/>
      <c r="K17" s="54"/>
      <c r="L17" s="54"/>
    </row>
    <row r="18" spans="1:12" ht="24" customHeight="1">
      <c r="A18" s="52" t="s">
        <v>143</v>
      </c>
      <c r="C18" s="58"/>
      <c r="E18" s="29">
        <v>3681</v>
      </c>
      <c r="F18" s="54"/>
      <c r="G18" s="54">
        <v>400</v>
      </c>
      <c r="H18" s="54"/>
      <c r="I18" s="29">
        <v>3681</v>
      </c>
      <c r="J18" s="54"/>
      <c r="K18" s="54">
        <v>400</v>
      </c>
      <c r="L18" s="54"/>
    </row>
    <row r="19" spans="1:12" ht="24" customHeight="1">
      <c r="A19" s="52" t="s">
        <v>171</v>
      </c>
      <c r="C19" s="58">
        <v>6</v>
      </c>
      <c r="E19" s="29">
        <v>0</v>
      </c>
      <c r="F19" s="54"/>
      <c r="G19" s="54">
        <v>0</v>
      </c>
      <c r="H19" s="54"/>
      <c r="I19" s="29">
        <v>1999</v>
      </c>
      <c r="J19" s="54"/>
      <c r="K19" s="54">
        <v>1000</v>
      </c>
      <c r="L19" s="54"/>
    </row>
    <row r="20" spans="1:12" ht="24" customHeight="1">
      <c r="A20" s="52" t="s">
        <v>57</v>
      </c>
      <c r="B20" s="34"/>
      <c r="C20" s="58">
        <v>7</v>
      </c>
      <c r="E20" s="29">
        <v>454164</v>
      </c>
      <c r="F20" s="54"/>
      <c r="G20" s="54">
        <v>436797</v>
      </c>
      <c r="H20" s="54"/>
      <c r="I20" s="29">
        <v>454134</v>
      </c>
      <c r="J20" s="54"/>
      <c r="K20" s="54">
        <v>436762</v>
      </c>
      <c r="L20" s="54"/>
    </row>
    <row r="21" spans="1:12" ht="24" customHeight="1">
      <c r="A21" s="52" t="s">
        <v>65</v>
      </c>
      <c r="B21" s="34"/>
      <c r="C21" s="58"/>
      <c r="E21" s="29">
        <v>15252</v>
      </c>
      <c r="F21" s="54"/>
      <c r="G21" s="54">
        <v>12556</v>
      </c>
      <c r="H21" s="54"/>
      <c r="I21" s="29">
        <v>15252</v>
      </c>
      <c r="J21" s="54"/>
      <c r="K21" s="54">
        <v>12556</v>
      </c>
      <c r="L21" s="54"/>
    </row>
    <row r="22" spans="1:12" ht="24" customHeight="1">
      <c r="A22" s="52" t="s">
        <v>124</v>
      </c>
      <c r="B22" s="34"/>
      <c r="C22" s="58"/>
      <c r="E22" s="29">
        <v>2387</v>
      </c>
      <c r="F22" s="54"/>
      <c r="G22" s="54">
        <v>0</v>
      </c>
      <c r="H22" s="54"/>
      <c r="I22" s="29">
        <v>2387</v>
      </c>
      <c r="J22" s="54"/>
      <c r="K22" s="54">
        <v>0</v>
      </c>
      <c r="L22" s="54"/>
    </row>
    <row r="23" spans="1:12" ht="24" customHeight="1">
      <c r="A23" s="52" t="s">
        <v>75</v>
      </c>
      <c r="B23" s="34"/>
      <c r="C23" s="58"/>
      <c r="E23" s="29">
        <v>29662</v>
      </c>
      <c r="F23" s="54"/>
      <c r="G23" s="54">
        <v>28379</v>
      </c>
      <c r="H23" s="54"/>
      <c r="I23" s="29">
        <v>29662</v>
      </c>
      <c r="J23" s="54"/>
      <c r="K23" s="54">
        <v>28379</v>
      </c>
      <c r="L23" s="54"/>
    </row>
    <row r="24" spans="1:12" ht="24" customHeight="1">
      <c r="A24" s="52" t="s">
        <v>66</v>
      </c>
      <c r="B24" s="34"/>
      <c r="C24" s="58"/>
      <c r="E24" s="31">
        <v>3681</v>
      </c>
      <c r="F24" s="26"/>
      <c r="G24" s="57">
        <v>2947</v>
      </c>
      <c r="H24" s="26"/>
      <c r="I24" s="31">
        <v>3681</v>
      </c>
      <c r="J24" s="26"/>
      <c r="K24" s="57">
        <v>2947</v>
      </c>
      <c r="L24" s="54"/>
    </row>
    <row r="25" spans="1:12" ht="24" customHeight="1">
      <c r="A25" s="37" t="s">
        <v>7</v>
      </c>
      <c r="C25" s="58"/>
      <c r="E25" s="54">
        <f>SUM(E18:E24)</f>
        <v>508827</v>
      </c>
      <c r="F25" s="54"/>
      <c r="G25" s="54">
        <f>SUM(G18:G24)</f>
        <v>481079</v>
      </c>
      <c r="H25" s="54"/>
      <c r="I25" s="54">
        <f>SUM(I18:I24)</f>
        <v>510796</v>
      </c>
      <c r="J25" s="54"/>
      <c r="K25" s="54">
        <f>SUM(K18:K24)</f>
        <v>482044</v>
      </c>
      <c r="L25" s="54"/>
    </row>
    <row r="26" spans="1:12" ht="24" customHeight="1" thickBot="1">
      <c r="A26" s="37" t="s">
        <v>8</v>
      </c>
      <c r="E26" s="59">
        <f>SUM(E16,E25)</f>
        <v>959496</v>
      </c>
      <c r="F26" s="26"/>
      <c r="G26" s="59">
        <f>SUM(G16,G25)</f>
        <v>1033812</v>
      </c>
      <c r="H26" s="26"/>
      <c r="I26" s="59">
        <f>SUM(I16,I25)</f>
        <v>957189</v>
      </c>
      <c r="J26" s="26"/>
      <c r="K26" s="59">
        <f>SUM(K16,K25)</f>
        <v>1035198</v>
      </c>
      <c r="L26" s="26"/>
    </row>
    <row r="27" spans="5:12" ht="24" customHeight="1" thickTop="1">
      <c r="E27" s="70"/>
      <c r="F27" s="70"/>
      <c r="G27" s="70"/>
      <c r="H27" s="70"/>
      <c r="I27" s="70"/>
      <c r="J27" s="70"/>
      <c r="K27" s="70"/>
      <c r="L27" s="70"/>
    </row>
    <row r="28" spans="1:12" ht="24" customHeight="1">
      <c r="A28" s="89" t="s">
        <v>9</v>
      </c>
      <c r="B28" s="56"/>
      <c r="E28" s="70"/>
      <c r="F28" s="70"/>
      <c r="G28" s="70"/>
      <c r="H28" s="70"/>
      <c r="I28" s="70"/>
      <c r="J28" s="70"/>
      <c r="K28" s="70"/>
      <c r="L28" s="70"/>
    </row>
    <row r="29" spans="1:12" s="34" customFormat="1" ht="24" customHeight="1">
      <c r="A29" s="37" t="s">
        <v>158</v>
      </c>
      <c r="B29" s="73"/>
      <c r="C29" s="39"/>
      <c r="D29" s="38"/>
      <c r="E29" s="38"/>
      <c r="F29" s="38"/>
      <c r="G29" s="38"/>
      <c r="H29" s="38"/>
      <c r="I29" s="38"/>
      <c r="J29" s="38"/>
      <c r="K29" s="38"/>
      <c r="L29" s="38"/>
    </row>
    <row r="30" spans="1:12" s="34" customFormat="1" ht="24" customHeight="1">
      <c r="A30" s="37" t="s">
        <v>172</v>
      </c>
      <c r="B30" s="38"/>
      <c r="C30" s="39"/>
      <c r="D30" s="38"/>
      <c r="E30" s="38"/>
      <c r="F30" s="38"/>
      <c r="G30" s="38"/>
      <c r="H30" s="38"/>
      <c r="I30" s="38"/>
      <c r="J30" s="38"/>
      <c r="K30" s="38"/>
      <c r="L30" s="38"/>
    </row>
    <row r="31" spans="1:12" s="34" customFormat="1" ht="24" customHeight="1">
      <c r="A31" s="37" t="s">
        <v>148</v>
      </c>
      <c r="B31" s="38"/>
      <c r="C31" s="39"/>
      <c r="D31" s="38"/>
      <c r="E31" s="38"/>
      <c r="F31" s="38"/>
      <c r="G31" s="38"/>
      <c r="H31" s="38"/>
      <c r="I31" s="38"/>
      <c r="J31" s="38"/>
      <c r="K31" s="38"/>
      <c r="L31" s="38"/>
    </row>
    <row r="32" spans="2:12" s="34" customFormat="1" ht="24" customHeight="1">
      <c r="B32" s="38"/>
      <c r="C32" s="39"/>
      <c r="D32" s="38"/>
      <c r="E32" s="38"/>
      <c r="F32" s="38"/>
      <c r="G32" s="40"/>
      <c r="H32" s="38"/>
      <c r="I32" s="38"/>
      <c r="J32" s="38"/>
      <c r="K32" s="40" t="s">
        <v>90</v>
      </c>
      <c r="L32" s="38"/>
    </row>
    <row r="33" spans="2:12" s="34" customFormat="1" ht="24" customHeight="1">
      <c r="B33" s="38"/>
      <c r="C33" s="39"/>
      <c r="D33" s="38"/>
      <c r="E33" s="97" t="s">
        <v>84</v>
      </c>
      <c r="F33" s="97"/>
      <c r="G33" s="97"/>
      <c r="H33" s="17"/>
      <c r="I33" s="97" t="s">
        <v>85</v>
      </c>
      <c r="J33" s="97"/>
      <c r="K33" s="97"/>
      <c r="L33" s="38"/>
    </row>
    <row r="34" spans="3:12" ht="24" customHeight="1">
      <c r="C34" s="81" t="s">
        <v>0</v>
      </c>
      <c r="E34" s="82" t="s">
        <v>149</v>
      </c>
      <c r="F34" s="83"/>
      <c r="G34" s="84" t="s">
        <v>139</v>
      </c>
      <c r="H34" s="83"/>
      <c r="I34" s="82" t="s">
        <v>149</v>
      </c>
      <c r="J34" s="83"/>
      <c r="K34" s="84" t="s">
        <v>139</v>
      </c>
      <c r="L34" s="45"/>
    </row>
    <row r="35" spans="1:14" s="24" customFormat="1" ht="24" customHeight="1">
      <c r="A35" s="18"/>
      <c r="B35" s="19"/>
      <c r="D35" s="19"/>
      <c r="E35" s="20" t="s">
        <v>91</v>
      </c>
      <c r="F35" s="21"/>
      <c r="G35" s="22" t="s">
        <v>92</v>
      </c>
      <c r="H35" s="23"/>
      <c r="I35" s="20" t="s">
        <v>91</v>
      </c>
      <c r="J35" s="20"/>
      <c r="K35" s="22" t="s">
        <v>92</v>
      </c>
      <c r="L35" s="22"/>
      <c r="M35" s="21"/>
      <c r="N35" s="22"/>
    </row>
    <row r="36" spans="1:14" s="24" customFormat="1" ht="24" customHeight="1">
      <c r="A36" s="18"/>
      <c r="B36" s="19"/>
      <c r="D36" s="19"/>
      <c r="E36" s="20" t="s">
        <v>93</v>
      </c>
      <c r="F36" s="21"/>
      <c r="G36" s="22"/>
      <c r="H36" s="23"/>
      <c r="I36" s="20" t="s">
        <v>93</v>
      </c>
      <c r="J36" s="20"/>
      <c r="K36" s="22"/>
      <c r="L36" s="22"/>
      <c r="M36" s="21"/>
      <c r="N36" s="22"/>
    </row>
    <row r="37" spans="1:12" ht="24" customHeight="1">
      <c r="A37" s="37" t="s">
        <v>10</v>
      </c>
      <c r="C37" s="58"/>
      <c r="E37" s="51"/>
      <c r="F37" s="51"/>
      <c r="G37" s="51"/>
      <c r="H37" s="51"/>
      <c r="I37" s="51"/>
      <c r="J37" s="51"/>
      <c r="K37" s="51"/>
      <c r="L37" s="51"/>
    </row>
    <row r="38" spans="1:12" ht="24" customHeight="1">
      <c r="A38" s="37" t="s">
        <v>11</v>
      </c>
      <c r="C38" s="58"/>
      <c r="E38" s="51"/>
      <c r="F38" s="51"/>
      <c r="G38" s="51"/>
      <c r="H38" s="51"/>
      <c r="I38" s="51"/>
      <c r="J38" s="51"/>
      <c r="K38" s="51"/>
      <c r="L38" s="51"/>
    </row>
    <row r="39" spans="1:12" ht="24" customHeight="1">
      <c r="A39" s="52" t="s">
        <v>55</v>
      </c>
      <c r="C39" s="58">
        <v>3</v>
      </c>
      <c r="E39" s="29">
        <v>45641</v>
      </c>
      <c r="F39" s="54"/>
      <c r="G39" s="54">
        <v>59381</v>
      </c>
      <c r="H39" s="54"/>
      <c r="I39" s="29">
        <v>46335</v>
      </c>
      <c r="J39" s="54"/>
      <c r="K39" s="54">
        <v>61808</v>
      </c>
      <c r="L39" s="54"/>
    </row>
    <row r="40" spans="1:12" ht="24" customHeight="1">
      <c r="A40" s="52" t="s">
        <v>68</v>
      </c>
      <c r="B40" s="34"/>
      <c r="C40" s="58"/>
      <c r="E40" s="29"/>
      <c r="F40" s="54"/>
      <c r="G40" s="54"/>
      <c r="H40" s="54"/>
      <c r="I40" s="29"/>
      <c r="J40" s="54"/>
      <c r="K40" s="54"/>
      <c r="L40" s="54"/>
    </row>
    <row r="41" spans="1:12" ht="24" customHeight="1">
      <c r="A41" s="52" t="s">
        <v>69</v>
      </c>
      <c r="B41" s="34"/>
      <c r="C41" s="58">
        <v>7</v>
      </c>
      <c r="E41" s="29">
        <v>203</v>
      </c>
      <c r="F41" s="54"/>
      <c r="G41" s="54">
        <v>233</v>
      </c>
      <c r="H41" s="54"/>
      <c r="I41" s="29">
        <v>203</v>
      </c>
      <c r="J41" s="54"/>
      <c r="K41" s="54">
        <v>233</v>
      </c>
      <c r="L41" s="54"/>
    </row>
    <row r="42" spans="1:12" ht="24" customHeight="1">
      <c r="A42" s="52" t="s">
        <v>12</v>
      </c>
      <c r="B42" s="34"/>
      <c r="C42" s="58"/>
      <c r="E42" s="29">
        <v>13220</v>
      </c>
      <c r="F42" s="54"/>
      <c r="G42" s="54">
        <v>15143</v>
      </c>
      <c r="H42" s="54"/>
      <c r="I42" s="29">
        <v>12794</v>
      </c>
      <c r="J42" s="54"/>
      <c r="K42" s="54">
        <v>14697</v>
      </c>
      <c r="L42" s="54"/>
    </row>
    <row r="43" spans="1:12" ht="24" customHeight="1">
      <c r="A43" s="52" t="s">
        <v>13</v>
      </c>
      <c r="C43" s="58"/>
      <c r="E43" s="29">
        <v>9924</v>
      </c>
      <c r="F43" s="54"/>
      <c r="G43" s="54">
        <v>8613</v>
      </c>
      <c r="H43" s="54"/>
      <c r="I43" s="29">
        <v>9872</v>
      </c>
      <c r="J43" s="54"/>
      <c r="K43" s="54">
        <v>8491</v>
      </c>
      <c r="L43" s="54"/>
    </row>
    <row r="44" spans="1:12" ht="24" customHeight="1">
      <c r="A44" s="37" t="s">
        <v>14</v>
      </c>
      <c r="C44" s="58"/>
      <c r="E44" s="55">
        <f>SUM(E39:E43)</f>
        <v>68988</v>
      </c>
      <c r="F44" s="26"/>
      <c r="G44" s="55">
        <f>SUM(G39:G43)</f>
        <v>83370</v>
      </c>
      <c r="H44" s="26"/>
      <c r="I44" s="55">
        <f>SUM(I39:I43)</f>
        <v>69204</v>
      </c>
      <c r="J44" s="26"/>
      <c r="K44" s="55">
        <f>SUM(K39:K43)</f>
        <v>85229</v>
      </c>
      <c r="L44" s="26"/>
    </row>
    <row r="45" spans="1:12" ht="24" customHeight="1">
      <c r="A45" s="37" t="s">
        <v>15</v>
      </c>
      <c r="C45" s="58"/>
      <c r="E45" s="26"/>
      <c r="F45" s="26"/>
      <c r="G45" s="26"/>
      <c r="H45" s="26"/>
      <c r="I45" s="26"/>
      <c r="J45" s="26"/>
      <c r="K45" s="26"/>
      <c r="L45" s="26"/>
    </row>
    <row r="46" spans="1:12" ht="24" customHeight="1">
      <c r="A46" s="52" t="s">
        <v>70</v>
      </c>
      <c r="C46" s="58">
        <v>7</v>
      </c>
      <c r="D46" s="27"/>
      <c r="E46" s="29">
        <v>53</v>
      </c>
      <c r="F46" s="54"/>
      <c r="G46" s="54">
        <v>155</v>
      </c>
      <c r="H46" s="54"/>
      <c r="I46" s="29">
        <v>53</v>
      </c>
      <c r="J46" s="54"/>
      <c r="K46" s="54">
        <v>155</v>
      </c>
      <c r="L46" s="54"/>
    </row>
    <row r="47" spans="1:15" ht="24" customHeight="1">
      <c r="A47" s="52" t="s">
        <v>71</v>
      </c>
      <c r="C47" s="58"/>
      <c r="D47" s="27"/>
      <c r="E47" s="29">
        <v>10046</v>
      </c>
      <c r="F47" s="54"/>
      <c r="G47" s="54">
        <v>9119</v>
      </c>
      <c r="H47" s="54"/>
      <c r="I47" s="29">
        <v>10046</v>
      </c>
      <c r="J47" s="54"/>
      <c r="K47" s="54">
        <v>9119</v>
      </c>
      <c r="L47" s="54"/>
      <c r="O47" s="18"/>
    </row>
    <row r="48" spans="1:15" ht="24" customHeight="1">
      <c r="A48" s="52" t="s">
        <v>52</v>
      </c>
      <c r="C48" s="58"/>
      <c r="D48" s="27"/>
      <c r="E48" s="29">
        <v>7085</v>
      </c>
      <c r="F48" s="54"/>
      <c r="G48" s="54">
        <v>6347</v>
      </c>
      <c r="H48" s="54"/>
      <c r="I48" s="29">
        <v>7085</v>
      </c>
      <c r="J48" s="54"/>
      <c r="K48" s="54">
        <v>6347</v>
      </c>
      <c r="L48" s="54"/>
      <c r="O48" s="18"/>
    </row>
    <row r="49" spans="1:12" ht="24" customHeight="1">
      <c r="A49" s="52" t="s">
        <v>16</v>
      </c>
      <c r="C49" s="58"/>
      <c r="D49" s="27"/>
      <c r="E49" s="29">
        <v>3261</v>
      </c>
      <c r="F49" s="54"/>
      <c r="G49" s="57">
        <v>2523</v>
      </c>
      <c r="H49" s="54"/>
      <c r="I49" s="29">
        <v>3261</v>
      </c>
      <c r="J49" s="54"/>
      <c r="K49" s="57">
        <v>2523</v>
      </c>
      <c r="L49" s="54"/>
    </row>
    <row r="50" spans="1:12" ht="24" customHeight="1">
      <c r="A50" s="37" t="s">
        <v>17</v>
      </c>
      <c r="C50" s="58"/>
      <c r="E50" s="90">
        <f>SUM(E46:E49)</f>
        <v>20445</v>
      </c>
      <c r="F50" s="54"/>
      <c r="G50" s="54">
        <f>SUM(G46:G49)</f>
        <v>18144</v>
      </c>
      <c r="H50" s="54"/>
      <c r="I50" s="90">
        <f>SUM(I46:I49)</f>
        <v>20445</v>
      </c>
      <c r="J50" s="54"/>
      <c r="K50" s="54">
        <f>SUM(K46:K49)</f>
        <v>18144</v>
      </c>
      <c r="L50" s="54"/>
    </row>
    <row r="51" spans="1:12" ht="24" customHeight="1">
      <c r="A51" s="37" t="s">
        <v>18</v>
      </c>
      <c r="E51" s="55">
        <f>SUM(E44,E50)</f>
        <v>89433</v>
      </c>
      <c r="F51" s="26"/>
      <c r="G51" s="55">
        <f>SUM(G44,G50)</f>
        <v>101514</v>
      </c>
      <c r="H51" s="26"/>
      <c r="I51" s="55">
        <f>SUM(I44,I50)</f>
        <v>89649</v>
      </c>
      <c r="J51" s="26"/>
      <c r="K51" s="55">
        <f>SUM(K44,K50)</f>
        <v>103373</v>
      </c>
      <c r="L51" s="26"/>
    </row>
    <row r="52" spans="5:12" ht="24" customHeight="1">
      <c r="E52" s="70"/>
      <c r="F52" s="70"/>
      <c r="G52" s="70"/>
      <c r="H52" s="70"/>
      <c r="I52" s="70"/>
      <c r="J52" s="70"/>
      <c r="K52" s="70"/>
      <c r="L52" s="70"/>
    </row>
    <row r="53" spans="1:12" ht="24" customHeight="1">
      <c r="A53" s="89" t="s">
        <v>9</v>
      </c>
      <c r="B53" s="56"/>
      <c r="E53" s="70"/>
      <c r="F53" s="70"/>
      <c r="G53" s="70"/>
      <c r="H53" s="70"/>
      <c r="I53" s="70"/>
      <c r="J53" s="70"/>
      <c r="K53" s="70"/>
      <c r="L53" s="70"/>
    </row>
    <row r="54" spans="1:12" s="34" customFormat="1" ht="24" customHeight="1">
      <c r="A54" s="37" t="s">
        <v>158</v>
      </c>
      <c r="B54" s="73"/>
      <c r="C54" s="39"/>
      <c r="D54" s="38"/>
      <c r="E54" s="38"/>
      <c r="F54" s="38"/>
      <c r="G54" s="38"/>
      <c r="H54" s="38"/>
      <c r="I54" s="38"/>
      <c r="J54" s="38"/>
      <c r="K54" s="38"/>
      <c r="L54" s="38"/>
    </row>
    <row r="55" spans="1:12" s="34" customFormat="1" ht="24" customHeight="1">
      <c r="A55" s="37" t="s">
        <v>172</v>
      </c>
      <c r="B55" s="38"/>
      <c r="C55" s="39"/>
      <c r="D55" s="38"/>
      <c r="E55" s="38"/>
      <c r="F55" s="38"/>
      <c r="G55" s="38"/>
      <c r="H55" s="38"/>
      <c r="I55" s="38"/>
      <c r="J55" s="38"/>
      <c r="K55" s="38"/>
      <c r="L55" s="38"/>
    </row>
    <row r="56" spans="1:12" s="34" customFormat="1" ht="24" customHeight="1">
      <c r="A56" s="37" t="s">
        <v>148</v>
      </c>
      <c r="B56" s="38"/>
      <c r="C56" s="39"/>
      <c r="D56" s="38"/>
      <c r="E56" s="38"/>
      <c r="F56" s="38"/>
      <c r="G56" s="38"/>
      <c r="H56" s="38"/>
      <c r="I56" s="38"/>
      <c r="J56" s="38"/>
      <c r="K56" s="38"/>
      <c r="L56" s="38"/>
    </row>
    <row r="57" spans="2:12" s="34" customFormat="1" ht="24" customHeight="1">
      <c r="B57" s="38"/>
      <c r="C57" s="39"/>
      <c r="D57" s="38"/>
      <c r="E57" s="38"/>
      <c r="F57" s="38"/>
      <c r="G57" s="40"/>
      <c r="H57" s="38"/>
      <c r="I57" s="38"/>
      <c r="J57" s="38"/>
      <c r="K57" s="40" t="s">
        <v>90</v>
      </c>
      <c r="L57" s="38"/>
    </row>
    <row r="58" spans="2:12" s="34" customFormat="1" ht="24" customHeight="1">
      <c r="B58" s="38"/>
      <c r="C58" s="39"/>
      <c r="D58" s="38"/>
      <c r="E58" s="97" t="s">
        <v>84</v>
      </c>
      <c r="F58" s="97"/>
      <c r="G58" s="97"/>
      <c r="H58" s="17"/>
      <c r="I58" s="97" t="s">
        <v>85</v>
      </c>
      <c r="J58" s="97"/>
      <c r="K58" s="97"/>
      <c r="L58" s="38"/>
    </row>
    <row r="59" spans="3:12" ht="24" customHeight="1">
      <c r="C59" s="94"/>
      <c r="E59" s="82" t="s">
        <v>149</v>
      </c>
      <c r="F59" s="83"/>
      <c r="G59" s="84" t="s">
        <v>139</v>
      </c>
      <c r="H59" s="83"/>
      <c r="I59" s="82" t="s">
        <v>149</v>
      </c>
      <c r="J59" s="83"/>
      <c r="K59" s="84" t="s">
        <v>139</v>
      </c>
      <c r="L59" s="45"/>
    </row>
    <row r="60" spans="1:14" s="24" customFormat="1" ht="24" customHeight="1">
      <c r="A60" s="18"/>
      <c r="B60" s="19"/>
      <c r="D60" s="19"/>
      <c r="E60" s="20" t="s">
        <v>91</v>
      </c>
      <c r="F60" s="21"/>
      <c r="G60" s="22" t="s">
        <v>92</v>
      </c>
      <c r="H60" s="23"/>
      <c r="I60" s="20" t="s">
        <v>91</v>
      </c>
      <c r="J60" s="20"/>
      <c r="K60" s="22" t="s">
        <v>92</v>
      </c>
      <c r="L60" s="22"/>
      <c r="M60" s="21"/>
      <c r="N60" s="22"/>
    </row>
    <row r="61" spans="1:14" s="24" customFormat="1" ht="24" customHeight="1">
      <c r="A61" s="18"/>
      <c r="B61" s="19"/>
      <c r="D61" s="19"/>
      <c r="E61" s="20" t="s">
        <v>93</v>
      </c>
      <c r="F61" s="21"/>
      <c r="G61" s="22"/>
      <c r="H61" s="23"/>
      <c r="I61" s="20" t="s">
        <v>93</v>
      </c>
      <c r="J61" s="20"/>
      <c r="K61" s="22"/>
      <c r="L61" s="22"/>
      <c r="M61" s="21"/>
      <c r="N61" s="22"/>
    </row>
    <row r="62" spans="1:12" ht="24" customHeight="1">
      <c r="A62" s="37" t="s">
        <v>19</v>
      </c>
      <c r="E62" s="30"/>
      <c r="F62" s="30"/>
      <c r="G62" s="30"/>
      <c r="H62" s="30"/>
      <c r="I62" s="30"/>
      <c r="J62" s="30"/>
      <c r="K62" s="30"/>
      <c r="L62" s="30"/>
    </row>
    <row r="63" spans="1:12" ht="24" customHeight="1">
      <c r="A63" s="52" t="s">
        <v>20</v>
      </c>
      <c r="C63" s="58"/>
      <c r="E63" s="30"/>
      <c r="F63" s="30"/>
      <c r="G63" s="30"/>
      <c r="H63" s="30"/>
      <c r="I63" s="30"/>
      <c r="J63" s="30"/>
      <c r="K63" s="30"/>
      <c r="L63" s="30"/>
    </row>
    <row r="64" spans="1:12" ht="24" customHeight="1">
      <c r="A64" s="52" t="s">
        <v>21</v>
      </c>
      <c r="B64" s="56"/>
      <c r="C64" s="58"/>
      <c r="E64" s="30"/>
      <c r="F64" s="30"/>
      <c r="G64" s="30"/>
      <c r="H64" s="30"/>
      <c r="I64" s="30"/>
      <c r="J64" s="30"/>
      <c r="K64" s="30"/>
      <c r="L64" s="30"/>
    </row>
    <row r="65" spans="1:12" ht="24" customHeight="1" thickBot="1">
      <c r="A65" s="52" t="s">
        <v>141</v>
      </c>
      <c r="B65" s="56"/>
      <c r="C65" s="58"/>
      <c r="E65" s="80">
        <v>81563</v>
      </c>
      <c r="F65" s="51"/>
      <c r="G65" s="80">
        <v>81563</v>
      </c>
      <c r="H65" s="51"/>
      <c r="I65" s="80">
        <v>81563</v>
      </c>
      <c r="J65" s="51"/>
      <c r="K65" s="80">
        <v>81563</v>
      </c>
      <c r="L65" s="30"/>
    </row>
    <row r="66" spans="1:12" ht="24" customHeight="1" thickTop="1">
      <c r="A66" s="52" t="s">
        <v>101</v>
      </c>
      <c r="B66" s="56"/>
      <c r="C66" s="58"/>
      <c r="E66" s="64"/>
      <c r="F66" s="51"/>
      <c r="G66" s="64"/>
      <c r="H66" s="51"/>
      <c r="I66" s="64"/>
      <c r="J66" s="51"/>
      <c r="K66" s="64"/>
      <c r="L66" s="51"/>
    </row>
    <row r="67" spans="1:12" ht="24" customHeight="1">
      <c r="A67" s="52" t="s">
        <v>142</v>
      </c>
      <c r="B67" s="56"/>
      <c r="C67" s="58"/>
      <c r="E67" s="51">
        <v>81562</v>
      </c>
      <c r="F67" s="51"/>
      <c r="G67" s="51">
        <v>81562</v>
      </c>
      <c r="H67" s="51"/>
      <c r="I67" s="51">
        <v>81562</v>
      </c>
      <c r="J67" s="51"/>
      <c r="K67" s="51">
        <v>81562</v>
      </c>
      <c r="L67" s="51"/>
    </row>
    <row r="68" spans="1:12" ht="24" customHeight="1">
      <c r="A68" s="52" t="s">
        <v>109</v>
      </c>
      <c r="B68" s="34"/>
      <c r="C68" s="58"/>
      <c r="E68" s="51">
        <v>709576</v>
      </c>
      <c r="F68" s="51"/>
      <c r="G68" s="51">
        <v>709576</v>
      </c>
      <c r="H68" s="51"/>
      <c r="I68" s="51">
        <v>709576</v>
      </c>
      <c r="J68" s="51"/>
      <c r="K68" s="51">
        <v>709576</v>
      </c>
      <c r="L68" s="29"/>
    </row>
    <row r="69" spans="1:12" ht="24" customHeight="1">
      <c r="A69" s="52" t="s">
        <v>81</v>
      </c>
      <c r="B69" s="34"/>
      <c r="C69" s="58"/>
      <c r="E69" s="51"/>
      <c r="F69" s="51"/>
      <c r="G69" s="51"/>
      <c r="H69" s="51"/>
      <c r="I69" s="51"/>
      <c r="J69" s="51"/>
      <c r="K69" s="51"/>
      <c r="L69" s="51"/>
    </row>
    <row r="70" spans="1:12" ht="24" customHeight="1">
      <c r="A70" s="52" t="s">
        <v>167</v>
      </c>
      <c r="B70" s="34"/>
      <c r="C70" s="58"/>
      <c r="E70" s="51">
        <v>8156</v>
      </c>
      <c r="F70" s="51"/>
      <c r="G70" s="51">
        <v>8156</v>
      </c>
      <c r="H70" s="51"/>
      <c r="I70" s="51">
        <v>8156</v>
      </c>
      <c r="J70" s="51"/>
      <c r="K70" s="51">
        <v>8156</v>
      </c>
      <c r="L70" s="51"/>
    </row>
    <row r="71" spans="1:12" ht="24" customHeight="1">
      <c r="A71" s="52" t="s">
        <v>110</v>
      </c>
      <c r="B71" s="34"/>
      <c r="E71" s="93">
        <f>SUM('CE Conso'!L21)</f>
        <v>70769</v>
      </c>
      <c r="F71" s="51"/>
      <c r="G71" s="93">
        <v>133004</v>
      </c>
      <c r="H71" s="51"/>
      <c r="I71" s="93">
        <f>SUM('CE Company'!L21)</f>
        <v>68246</v>
      </c>
      <c r="J71" s="51"/>
      <c r="K71" s="93">
        <v>132531</v>
      </c>
      <c r="L71" s="30"/>
    </row>
    <row r="72" spans="1:12" ht="24" customHeight="1">
      <c r="A72" s="37" t="s">
        <v>22</v>
      </c>
      <c r="B72" s="56"/>
      <c r="E72" s="31">
        <f>SUM(E67:E71)</f>
        <v>870063</v>
      </c>
      <c r="F72" s="30"/>
      <c r="G72" s="31">
        <f>SUM(G67:G71)</f>
        <v>932298</v>
      </c>
      <c r="H72" s="30"/>
      <c r="I72" s="31">
        <f>SUM(I67:I71)</f>
        <v>867540</v>
      </c>
      <c r="J72" s="30"/>
      <c r="K72" s="31">
        <f>SUM(K67:K71)</f>
        <v>931825</v>
      </c>
      <c r="L72" s="30"/>
    </row>
    <row r="73" spans="1:12" ht="24" customHeight="1" thickBot="1">
      <c r="A73" s="37" t="s">
        <v>23</v>
      </c>
      <c r="E73" s="91">
        <f>SUM(E51,E72)</f>
        <v>959496</v>
      </c>
      <c r="F73" s="30"/>
      <c r="G73" s="91">
        <f>SUM(G51,G72)</f>
        <v>1033812</v>
      </c>
      <c r="H73" s="30"/>
      <c r="I73" s="91">
        <f>SUM(I51,I72)</f>
        <v>957189</v>
      </c>
      <c r="J73" s="30"/>
      <c r="K73" s="91">
        <f>SUM(K51,K72)</f>
        <v>1035198</v>
      </c>
      <c r="L73" s="30"/>
    </row>
    <row r="74" spans="5:12" ht="24" customHeight="1" thickTop="1">
      <c r="E74" s="29">
        <f>E73-E26</f>
        <v>0</v>
      </c>
      <c r="F74" s="29"/>
      <c r="G74" s="29">
        <f>G73-G26</f>
        <v>0</v>
      </c>
      <c r="H74" s="29"/>
      <c r="I74" s="29">
        <f>I73-I26</f>
        <v>0</v>
      </c>
      <c r="J74" s="29"/>
      <c r="K74" s="29">
        <f>K73-K26</f>
        <v>0</v>
      </c>
      <c r="L74" s="29"/>
    </row>
    <row r="75" spans="1:3" ht="24" customHeight="1">
      <c r="A75" s="89" t="s">
        <v>9</v>
      </c>
      <c r="B75" s="56"/>
      <c r="C75" s="68"/>
    </row>
    <row r="76" spans="1:11" ht="24" customHeight="1">
      <c r="A76" s="89"/>
      <c r="B76" s="56"/>
      <c r="C76" s="68"/>
      <c r="E76" s="36"/>
      <c r="G76" s="36"/>
      <c r="I76" s="36"/>
      <c r="K76" s="36"/>
    </row>
    <row r="77" spans="1:3" ht="24" customHeight="1">
      <c r="A77" s="92"/>
      <c r="B77" s="69"/>
      <c r="C77" s="68"/>
    </row>
    <row r="78" spans="1:3" ht="24" customHeight="1">
      <c r="A78" s="89"/>
      <c r="B78" s="56"/>
      <c r="C78" s="68"/>
    </row>
    <row r="79" spans="1:3" ht="24" customHeight="1">
      <c r="A79" s="89"/>
      <c r="B79" s="33" t="s">
        <v>24</v>
      </c>
      <c r="C79" s="35"/>
    </row>
    <row r="80" spans="1:3" ht="24" customHeight="1">
      <c r="A80" s="92"/>
      <c r="B80" s="69"/>
      <c r="C80" s="17"/>
    </row>
    <row r="81" spans="1:3" ht="24" customHeight="1">
      <c r="A81" s="71"/>
      <c r="B81" s="69"/>
      <c r="C81" s="17"/>
    </row>
  </sheetData>
  <sheetProtection/>
  <mergeCells count="6">
    <mergeCell ref="E5:G5"/>
    <mergeCell ref="I5:K5"/>
    <mergeCell ref="E33:G33"/>
    <mergeCell ref="I33:K33"/>
    <mergeCell ref="E58:G58"/>
    <mergeCell ref="I58:K58"/>
  </mergeCells>
  <printOptions horizontalCentered="1"/>
  <pageMargins left="0.7874015748031497" right="0.31496062992125984" top="0.7086614173228347" bottom="0.1968503937007874" header="0.31496062992125984" footer="0.31496062992125984"/>
  <pageSetup fitToHeight="7" horizontalDpi="600" verticalDpi="600" orientation="portrait" paperSize="9" scale="80" r:id="rId1"/>
  <rowBreaks count="2" manualBreakCount="2">
    <brk id="28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showGridLines="0" tabSelected="1" view="pageBreakPreview" zoomScale="90" zoomScaleSheetLayoutView="90" zoomScalePageLayoutView="0" workbookViewId="0" topLeftCell="A136">
      <selection activeCell="A148" sqref="A148"/>
    </sheetView>
  </sheetViews>
  <sheetFormatPr defaultColWidth="10.7109375" defaultRowHeight="21" customHeight="1"/>
  <cols>
    <col min="1" max="1" width="49.00390625" style="41" customWidth="1"/>
    <col min="2" max="2" width="1.7109375" style="35" customWidth="1"/>
    <col min="3" max="3" width="4.8515625" style="41" customWidth="1"/>
    <col min="4" max="4" width="1.28515625" style="35" customWidth="1"/>
    <col min="5" max="5" width="15.8515625" style="35" customWidth="1"/>
    <col min="6" max="6" width="1.421875" style="35" customWidth="1"/>
    <col min="7" max="7" width="15.8515625" style="35" customWidth="1"/>
    <col min="8" max="8" width="1.421875" style="35" customWidth="1"/>
    <col min="9" max="9" width="15.8515625" style="35" customWidth="1"/>
    <col min="10" max="10" width="1.421875" style="35" customWidth="1"/>
    <col min="11" max="11" width="15.8515625" style="35" customWidth="1"/>
    <col min="12" max="12" width="1.7109375" style="35" customWidth="1"/>
    <col min="13" max="16384" width="10.7109375" style="35" customWidth="1"/>
  </cols>
  <sheetData>
    <row r="1" spans="1:11" ht="21" customHeight="1">
      <c r="A1" s="33"/>
      <c r="B1" s="34"/>
      <c r="C1" s="17"/>
      <c r="K1" s="36" t="s">
        <v>94</v>
      </c>
    </row>
    <row r="2" spans="1:11" ht="21" customHeight="1">
      <c r="A2" s="37" t="s">
        <v>158</v>
      </c>
      <c r="B2" s="34"/>
      <c r="C2" s="17"/>
      <c r="K2" s="36"/>
    </row>
    <row r="3" spans="1:11" s="34" customFormat="1" ht="21" customHeight="1">
      <c r="A3" s="37" t="s">
        <v>61</v>
      </c>
      <c r="B3" s="38"/>
      <c r="C3" s="39"/>
      <c r="D3" s="38"/>
      <c r="E3" s="38"/>
      <c r="F3" s="38"/>
      <c r="G3" s="38"/>
      <c r="I3" s="38"/>
      <c r="J3" s="38"/>
      <c r="K3" s="38"/>
    </row>
    <row r="4" spans="1:11" s="34" customFormat="1" ht="21" customHeight="1">
      <c r="A4" s="37" t="s">
        <v>157</v>
      </c>
      <c r="B4" s="38"/>
      <c r="C4" s="39"/>
      <c r="D4" s="38"/>
      <c r="E4" s="38"/>
      <c r="F4" s="38"/>
      <c r="G4" s="38"/>
      <c r="I4" s="38"/>
      <c r="J4" s="38"/>
      <c r="K4" s="38"/>
    </row>
    <row r="5" spans="2:11" s="34" customFormat="1" ht="21" customHeight="1">
      <c r="B5" s="38"/>
      <c r="C5" s="39"/>
      <c r="D5" s="38"/>
      <c r="E5" s="38"/>
      <c r="F5" s="38"/>
      <c r="G5" s="40"/>
      <c r="I5" s="38"/>
      <c r="J5" s="38"/>
      <c r="K5" s="40" t="s">
        <v>90</v>
      </c>
    </row>
    <row r="6" spans="2:11" s="34" customFormat="1" ht="21" customHeight="1">
      <c r="B6" s="38"/>
      <c r="C6" s="39"/>
      <c r="D6" s="38"/>
      <c r="E6" s="97" t="s">
        <v>84</v>
      </c>
      <c r="F6" s="97"/>
      <c r="G6" s="97"/>
      <c r="H6" s="17"/>
      <c r="I6" s="97" t="s">
        <v>85</v>
      </c>
      <c r="J6" s="97"/>
      <c r="K6" s="97"/>
    </row>
    <row r="7" spans="3:11" ht="21" customHeight="1">
      <c r="C7" s="42" t="s">
        <v>0</v>
      </c>
      <c r="D7" s="43"/>
      <c r="E7" s="44">
        <v>2018</v>
      </c>
      <c r="F7" s="45"/>
      <c r="G7" s="44">
        <v>2017</v>
      </c>
      <c r="H7" s="45"/>
      <c r="I7" s="44">
        <v>2018</v>
      </c>
      <c r="J7" s="45"/>
      <c r="K7" s="44">
        <v>2017</v>
      </c>
    </row>
    <row r="8" spans="1:11" s="48" customFormat="1" ht="21" customHeight="1">
      <c r="A8" s="37" t="s">
        <v>76</v>
      </c>
      <c r="B8" s="46"/>
      <c r="C8" s="47"/>
      <c r="E8" s="49"/>
      <c r="G8" s="49"/>
      <c r="I8" s="49"/>
      <c r="K8" s="49"/>
    </row>
    <row r="9" spans="1:11" ht="21" customHeight="1">
      <c r="A9" s="37" t="s">
        <v>25</v>
      </c>
      <c r="D9" s="50"/>
      <c r="E9" s="51"/>
      <c r="F9" s="51"/>
      <c r="G9" s="51"/>
      <c r="I9" s="51"/>
      <c r="J9" s="51"/>
      <c r="K9" s="51"/>
    </row>
    <row r="10" spans="1:11" ht="21" customHeight="1">
      <c r="A10" s="52" t="s">
        <v>73</v>
      </c>
      <c r="B10" s="34"/>
      <c r="C10" s="25"/>
      <c r="D10" s="53"/>
      <c r="E10" s="29">
        <v>205979</v>
      </c>
      <c r="F10" s="54"/>
      <c r="G10" s="54">
        <v>173964</v>
      </c>
      <c r="H10" s="54"/>
      <c r="I10" s="29">
        <v>205979</v>
      </c>
      <c r="K10" s="54">
        <v>173964</v>
      </c>
    </row>
    <row r="11" spans="1:11" ht="21" customHeight="1">
      <c r="A11" s="52" t="s">
        <v>26</v>
      </c>
      <c r="B11" s="34"/>
      <c r="C11" s="25"/>
      <c r="D11" s="53"/>
      <c r="E11" s="29">
        <v>3227</v>
      </c>
      <c r="F11" s="54"/>
      <c r="G11" s="54">
        <v>2188</v>
      </c>
      <c r="H11" s="54"/>
      <c r="I11" s="29">
        <v>3165</v>
      </c>
      <c r="K11" s="54">
        <v>2200</v>
      </c>
    </row>
    <row r="12" spans="1:11" ht="21" customHeight="1">
      <c r="A12" s="37" t="s">
        <v>27</v>
      </c>
      <c r="C12" s="26"/>
      <c r="D12" s="53"/>
      <c r="E12" s="55">
        <f>SUM(E10:E11)</f>
        <v>209206</v>
      </c>
      <c r="F12" s="54"/>
      <c r="G12" s="55">
        <f>SUM(G10:G11)</f>
        <v>176152</v>
      </c>
      <c r="I12" s="55">
        <f>SUM(I10:I11)</f>
        <v>209144</v>
      </c>
      <c r="J12" s="54"/>
      <c r="K12" s="55">
        <f>SUM(K10:K11)</f>
        <v>176164</v>
      </c>
    </row>
    <row r="13" spans="1:11" ht="21" customHeight="1">
      <c r="A13" s="37" t="s">
        <v>28</v>
      </c>
      <c r="C13" s="27"/>
      <c r="D13" s="53"/>
      <c r="E13" s="54"/>
      <c r="F13" s="54"/>
      <c r="G13" s="54"/>
      <c r="I13" s="54"/>
      <c r="J13" s="54"/>
      <c r="K13" s="54"/>
    </row>
    <row r="14" spans="1:11" ht="21" customHeight="1">
      <c r="A14" s="52" t="s">
        <v>72</v>
      </c>
      <c r="B14" s="34"/>
      <c r="C14" s="27"/>
      <c r="D14" s="53"/>
      <c r="E14" s="30">
        <v>67742</v>
      </c>
      <c r="F14" s="54"/>
      <c r="G14" s="54">
        <v>58043</v>
      </c>
      <c r="H14" s="54"/>
      <c r="I14" s="30">
        <v>69009</v>
      </c>
      <c r="K14" s="54">
        <v>59198</v>
      </c>
    </row>
    <row r="15" spans="1:11" ht="21" customHeight="1">
      <c r="A15" s="52" t="s">
        <v>29</v>
      </c>
      <c r="B15" s="56"/>
      <c r="C15" s="25"/>
      <c r="D15" s="53"/>
      <c r="E15" s="30">
        <v>67681</v>
      </c>
      <c r="F15" s="54"/>
      <c r="G15" s="54">
        <v>53581</v>
      </c>
      <c r="H15" s="54"/>
      <c r="I15" s="30">
        <v>67681</v>
      </c>
      <c r="K15" s="54">
        <v>53581</v>
      </c>
    </row>
    <row r="16" spans="1:11" ht="21" customHeight="1">
      <c r="A16" s="52" t="s">
        <v>30</v>
      </c>
      <c r="B16" s="56"/>
      <c r="C16" s="25"/>
      <c r="D16" s="53"/>
      <c r="E16" s="31">
        <v>38601</v>
      </c>
      <c r="F16" s="54"/>
      <c r="G16" s="57">
        <v>26022</v>
      </c>
      <c r="H16" s="54"/>
      <c r="I16" s="31">
        <v>38542</v>
      </c>
      <c r="K16" s="57">
        <v>25981</v>
      </c>
    </row>
    <row r="17" spans="1:11" ht="21" customHeight="1">
      <c r="A17" s="37" t="s">
        <v>31</v>
      </c>
      <c r="C17" s="27"/>
      <c r="D17" s="53"/>
      <c r="E17" s="57">
        <f>SUM(E14:E16)</f>
        <v>174024</v>
      </c>
      <c r="F17" s="54"/>
      <c r="G17" s="57">
        <f>SUM(G14:G16)</f>
        <v>137646</v>
      </c>
      <c r="I17" s="57">
        <f>SUM(I14:I16)</f>
        <v>175232</v>
      </c>
      <c r="J17" s="54"/>
      <c r="K17" s="57">
        <f>SUM(K14:K16)</f>
        <v>138760</v>
      </c>
    </row>
    <row r="18" spans="1:11" ht="21" customHeight="1">
      <c r="A18" s="37" t="s">
        <v>95</v>
      </c>
      <c r="C18" s="27"/>
      <c r="D18" s="53"/>
      <c r="E18" s="26"/>
      <c r="F18" s="54"/>
      <c r="G18" s="26"/>
      <c r="I18" s="26"/>
      <c r="J18" s="54"/>
      <c r="K18" s="26"/>
    </row>
    <row r="19" spans="1:11" ht="21" customHeight="1">
      <c r="A19" s="37" t="s">
        <v>96</v>
      </c>
      <c r="C19" s="27"/>
      <c r="D19" s="53"/>
      <c r="E19" s="26">
        <f>E12-E17</f>
        <v>35182</v>
      </c>
      <c r="F19" s="54"/>
      <c r="G19" s="26">
        <f>G12-G17</f>
        <v>38506</v>
      </c>
      <c r="I19" s="26">
        <f>I12-I17</f>
        <v>33912</v>
      </c>
      <c r="J19" s="54"/>
      <c r="K19" s="26">
        <f>K12-K17</f>
        <v>37404</v>
      </c>
    </row>
    <row r="20" spans="1:11" ht="21" customHeight="1">
      <c r="A20" s="52" t="s">
        <v>32</v>
      </c>
      <c r="C20" s="27"/>
      <c r="D20" s="53"/>
      <c r="E20" s="31">
        <v>-53</v>
      </c>
      <c r="F20" s="54"/>
      <c r="G20" s="57">
        <v>-45</v>
      </c>
      <c r="H20" s="54"/>
      <c r="I20" s="31">
        <v>-53</v>
      </c>
      <c r="K20" s="57">
        <v>-45</v>
      </c>
    </row>
    <row r="21" spans="1:11" ht="21" customHeight="1">
      <c r="A21" s="37" t="s">
        <v>67</v>
      </c>
      <c r="C21" s="27"/>
      <c r="D21" s="53"/>
      <c r="E21" s="26">
        <f>SUM(E19:E20)</f>
        <v>35129</v>
      </c>
      <c r="F21" s="54"/>
      <c r="G21" s="26">
        <f>SUM(G19:G20)</f>
        <v>38461</v>
      </c>
      <c r="I21" s="26">
        <f>SUM(I19:I20)</f>
        <v>33859</v>
      </c>
      <c r="J21" s="54"/>
      <c r="K21" s="26">
        <f>SUM(K19:K20)</f>
        <v>37359</v>
      </c>
    </row>
    <row r="22" spans="1:11" ht="21" customHeight="1">
      <c r="A22" s="52" t="s">
        <v>60</v>
      </c>
      <c r="C22" s="58">
        <v>10</v>
      </c>
      <c r="D22" s="53"/>
      <c r="E22" s="31">
        <v>-6193</v>
      </c>
      <c r="F22" s="54"/>
      <c r="G22" s="57">
        <v>-6998</v>
      </c>
      <c r="H22" s="54"/>
      <c r="I22" s="31">
        <v>-5944</v>
      </c>
      <c r="K22" s="57">
        <v>-6748</v>
      </c>
    </row>
    <row r="23" spans="1:11" ht="21" customHeight="1">
      <c r="A23" s="37" t="s">
        <v>103</v>
      </c>
      <c r="B23" s="34"/>
      <c r="C23" s="27"/>
      <c r="D23" s="53"/>
      <c r="E23" s="57">
        <f>SUM(E21:E22)</f>
        <v>28936</v>
      </c>
      <c r="F23" s="26"/>
      <c r="G23" s="57">
        <f>SUM(G21:G22)</f>
        <v>31463</v>
      </c>
      <c r="H23" s="69"/>
      <c r="I23" s="57">
        <f>SUM(I21:I22)</f>
        <v>27915</v>
      </c>
      <c r="J23" s="26"/>
      <c r="K23" s="57">
        <f>SUM(K21:K22)</f>
        <v>30611</v>
      </c>
    </row>
    <row r="24" spans="1:11" ht="21" customHeight="1">
      <c r="A24" s="52"/>
      <c r="C24" s="27"/>
      <c r="E24" s="30"/>
      <c r="F24" s="30"/>
      <c r="G24" s="30"/>
      <c r="I24" s="30"/>
      <c r="J24" s="30"/>
      <c r="K24" s="30"/>
    </row>
    <row r="25" spans="1:11" ht="21" customHeight="1">
      <c r="A25" s="60" t="s">
        <v>51</v>
      </c>
      <c r="C25" s="26"/>
      <c r="D25" s="61"/>
      <c r="E25" s="62"/>
      <c r="F25" s="51"/>
      <c r="G25" s="62"/>
      <c r="I25" s="62"/>
      <c r="J25" s="51"/>
      <c r="K25" s="62"/>
    </row>
    <row r="26" spans="1:11" ht="21" customHeight="1">
      <c r="A26" s="63" t="s">
        <v>102</v>
      </c>
      <c r="C26" s="26"/>
      <c r="D26" s="64"/>
      <c r="E26" s="31">
        <v>0</v>
      </c>
      <c r="F26" s="64"/>
      <c r="G26" s="31">
        <v>0</v>
      </c>
      <c r="I26" s="31">
        <v>0</v>
      </c>
      <c r="J26" s="64"/>
      <c r="K26" s="31">
        <v>0</v>
      </c>
    </row>
    <row r="27" spans="1:11" ht="21" customHeight="1" thickBot="1">
      <c r="A27" s="60" t="s">
        <v>104</v>
      </c>
      <c r="C27" s="26"/>
      <c r="D27" s="61"/>
      <c r="E27" s="32">
        <f>E23</f>
        <v>28936</v>
      </c>
      <c r="F27" s="51"/>
      <c r="G27" s="32">
        <f>G23</f>
        <v>31463</v>
      </c>
      <c r="I27" s="32">
        <f>I23</f>
        <v>27915</v>
      </c>
      <c r="J27" s="51"/>
      <c r="K27" s="32">
        <f>K23</f>
        <v>30611</v>
      </c>
    </row>
    <row r="28" spans="1:11" ht="21" customHeight="1" thickTop="1">
      <c r="A28" s="60"/>
      <c r="C28" s="26"/>
      <c r="D28" s="61"/>
      <c r="E28" s="29"/>
      <c r="F28" s="51"/>
      <c r="G28" s="29"/>
      <c r="I28" s="29"/>
      <c r="J28" s="51"/>
      <c r="K28" s="29"/>
    </row>
    <row r="29" spans="1:11" ht="21" customHeight="1">
      <c r="A29" s="37" t="s">
        <v>33</v>
      </c>
      <c r="C29" s="58">
        <v>11</v>
      </c>
      <c r="E29" s="30"/>
      <c r="F29" s="30"/>
      <c r="G29" s="30"/>
      <c r="I29" s="30"/>
      <c r="J29" s="30"/>
      <c r="K29" s="30"/>
    </row>
    <row r="30" spans="1:11" ht="21" customHeight="1">
      <c r="A30" s="52" t="s">
        <v>77</v>
      </c>
      <c r="E30" s="30"/>
      <c r="F30" s="30"/>
      <c r="G30" s="30"/>
      <c r="I30" s="30"/>
      <c r="J30" s="30"/>
      <c r="K30" s="30" t="s">
        <v>137</v>
      </c>
    </row>
    <row r="31" spans="1:11" ht="21" customHeight="1" thickBot="1">
      <c r="A31" s="52" t="s">
        <v>144</v>
      </c>
      <c r="E31" s="66">
        <f>E23/E34</f>
        <v>0.03547713161947172</v>
      </c>
      <c r="F31" s="30"/>
      <c r="G31" s="66">
        <f>G23/G34</f>
        <v>0.03857537296597452</v>
      </c>
      <c r="H31" s="30"/>
      <c r="I31" s="66">
        <f>I23/I34</f>
        <v>0.03422532931841143</v>
      </c>
      <c r="K31" s="66">
        <f>K23/K34</f>
        <v>0.03753077398409071</v>
      </c>
    </row>
    <row r="32" spans="1:11" ht="21" customHeight="1" thickTop="1">
      <c r="A32" s="52"/>
      <c r="B32" s="34"/>
      <c r="C32" s="58"/>
      <c r="D32" s="65"/>
      <c r="E32" s="67"/>
      <c r="F32" s="30"/>
      <c r="G32" s="67"/>
      <c r="I32" s="67"/>
      <c r="J32" s="30"/>
      <c r="K32" s="67"/>
    </row>
    <row r="33" spans="1:11" ht="21" customHeight="1">
      <c r="A33" s="52"/>
      <c r="B33" s="34"/>
      <c r="D33" s="65"/>
      <c r="E33" s="29"/>
      <c r="F33" s="30"/>
      <c r="G33" s="29"/>
      <c r="I33" s="29"/>
      <c r="J33" s="30"/>
      <c r="K33" s="29" t="s">
        <v>138</v>
      </c>
    </row>
    <row r="34" spans="1:11" ht="21" customHeight="1" thickBot="1">
      <c r="A34" s="52" t="s">
        <v>80</v>
      </c>
      <c r="B34" s="34"/>
      <c r="D34" s="65"/>
      <c r="E34" s="80">
        <v>815624</v>
      </c>
      <c r="F34" s="30"/>
      <c r="G34" s="80">
        <v>815624</v>
      </c>
      <c r="H34" s="30"/>
      <c r="I34" s="80">
        <v>815624</v>
      </c>
      <c r="J34" s="51"/>
      <c r="K34" s="80">
        <v>815624</v>
      </c>
    </row>
    <row r="35" spans="1:11" ht="21" customHeight="1" thickTop="1">
      <c r="A35" s="52"/>
      <c r="B35" s="34"/>
      <c r="D35" s="65"/>
      <c r="E35" s="29"/>
      <c r="F35" s="30"/>
      <c r="G35" s="29"/>
      <c r="I35" s="29"/>
      <c r="J35" s="30"/>
      <c r="K35" s="29"/>
    </row>
    <row r="36" spans="1:11" ht="21" customHeight="1">
      <c r="A36" s="41" t="s">
        <v>9</v>
      </c>
      <c r="C36" s="68"/>
      <c r="D36" s="69"/>
      <c r="E36" s="70"/>
      <c r="F36" s="70"/>
      <c r="G36" s="70"/>
      <c r="I36" s="70"/>
      <c r="J36" s="70"/>
      <c r="K36" s="70"/>
    </row>
    <row r="37" spans="1:11" ht="21" customHeight="1">
      <c r="A37" s="71"/>
      <c r="B37" s="69"/>
      <c r="C37" s="17"/>
      <c r="G37" s="72"/>
      <c r="K37" s="72"/>
    </row>
    <row r="38" spans="1:11" ht="21" customHeight="1">
      <c r="A38" s="33"/>
      <c r="B38" s="34"/>
      <c r="C38" s="17"/>
      <c r="K38" s="36" t="s">
        <v>94</v>
      </c>
    </row>
    <row r="39" spans="1:11" ht="21" customHeight="1">
      <c r="A39" s="37" t="s">
        <v>158</v>
      </c>
      <c r="B39" s="34"/>
      <c r="C39" s="17"/>
      <c r="K39" s="36"/>
    </row>
    <row r="40" spans="1:11" s="34" customFormat="1" ht="21" customHeight="1">
      <c r="A40" s="37" t="s">
        <v>61</v>
      </c>
      <c r="B40" s="38"/>
      <c r="C40" s="39"/>
      <c r="D40" s="38"/>
      <c r="E40" s="38"/>
      <c r="F40" s="38"/>
      <c r="G40" s="38"/>
      <c r="I40" s="38"/>
      <c r="J40" s="38"/>
      <c r="K40" s="38"/>
    </row>
    <row r="41" spans="1:11" s="34" customFormat="1" ht="21" customHeight="1">
      <c r="A41" s="37" t="s">
        <v>152</v>
      </c>
      <c r="B41" s="38"/>
      <c r="C41" s="39"/>
      <c r="D41" s="38"/>
      <c r="E41" s="38"/>
      <c r="F41" s="38"/>
      <c r="G41" s="38"/>
      <c r="I41" s="38"/>
      <c r="J41" s="38"/>
      <c r="K41" s="38"/>
    </row>
    <row r="42" spans="2:11" s="34" customFormat="1" ht="21" customHeight="1">
      <c r="B42" s="38"/>
      <c r="C42" s="39"/>
      <c r="D42" s="38"/>
      <c r="E42" s="38"/>
      <c r="F42" s="38"/>
      <c r="G42" s="40"/>
      <c r="I42" s="38"/>
      <c r="J42" s="38"/>
      <c r="K42" s="40" t="s">
        <v>90</v>
      </c>
    </row>
    <row r="43" spans="2:11" s="34" customFormat="1" ht="21" customHeight="1">
      <c r="B43" s="38"/>
      <c r="C43" s="39"/>
      <c r="D43" s="38"/>
      <c r="E43" s="97" t="s">
        <v>84</v>
      </c>
      <c r="F43" s="97"/>
      <c r="G43" s="97"/>
      <c r="H43" s="17"/>
      <c r="I43" s="97" t="s">
        <v>85</v>
      </c>
      <c r="J43" s="97"/>
      <c r="K43" s="97"/>
    </row>
    <row r="44" spans="3:11" ht="21" customHeight="1">
      <c r="C44" s="42" t="s">
        <v>0</v>
      </c>
      <c r="D44" s="43"/>
      <c r="E44" s="44">
        <v>2018</v>
      </c>
      <c r="F44" s="45"/>
      <c r="G44" s="44">
        <v>2017</v>
      </c>
      <c r="H44" s="45"/>
      <c r="I44" s="44">
        <v>2018</v>
      </c>
      <c r="J44" s="45"/>
      <c r="K44" s="44">
        <v>2017</v>
      </c>
    </row>
    <row r="45" spans="1:11" s="48" customFormat="1" ht="21" customHeight="1">
      <c r="A45" s="37" t="s">
        <v>76</v>
      </c>
      <c r="B45" s="46"/>
      <c r="C45" s="47"/>
      <c r="E45" s="49"/>
      <c r="G45" s="49"/>
      <c r="I45" s="49"/>
      <c r="K45" s="49"/>
    </row>
    <row r="46" spans="1:11" ht="21" customHeight="1">
      <c r="A46" s="37" t="s">
        <v>25</v>
      </c>
      <c r="D46" s="50"/>
      <c r="E46" s="51"/>
      <c r="F46" s="51"/>
      <c r="G46" s="51"/>
      <c r="I46" s="51"/>
      <c r="J46" s="51"/>
      <c r="K46" s="51"/>
    </row>
    <row r="47" spans="1:11" ht="21" customHeight="1">
      <c r="A47" s="52" t="s">
        <v>73</v>
      </c>
      <c r="B47" s="34"/>
      <c r="C47" s="25"/>
      <c r="D47" s="53"/>
      <c r="E47" s="29">
        <v>405410</v>
      </c>
      <c r="F47" s="54"/>
      <c r="G47" s="54">
        <v>330163</v>
      </c>
      <c r="H47" s="54"/>
      <c r="I47" s="29">
        <v>405410</v>
      </c>
      <c r="K47" s="54">
        <v>330163</v>
      </c>
    </row>
    <row r="48" spans="1:11" ht="21" customHeight="1">
      <c r="A48" s="52" t="s">
        <v>26</v>
      </c>
      <c r="B48" s="34"/>
      <c r="C48" s="25"/>
      <c r="D48" s="53"/>
      <c r="E48" s="29">
        <v>5340</v>
      </c>
      <c r="F48" s="54"/>
      <c r="G48" s="54">
        <v>3774</v>
      </c>
      <c r="H48" s="54"/>
      <c r="I48" s="29">
        <v>5302</v>
      </c>
      <c r="K48" s="54">
        <v>3811</v>
      </c>
    </row>
    <row r="49" spans="1:11" ht="21" customHeight="1">
      <c r="A49" s="37" t="s">
        <v>27</v>
      </c>
      <c r="C49" s="26"/>
      <c r="D49" s="53"/>
      <c r="E49" s="55">
        <f>SUM(E47:E48)</f>
        <v>410750</v>
      </c>
      <c r="F49" s="54"/>
      <c r="G49" s="55">
        <f>SUM(G47:G48)</f>
        <v>333937</v>
      </c>
      <c r="I49" s="55">
        <f>SUM(I47:I48)</f>
        <v>410712</v>
      </c>
      <c r="J49" s="54"/>
      <c r="K49" s="55">
        <f>SUM(K47:K48)</f>
        <v>333974</v>
      </c>
    </row>
    <row r="50" spans="1:11" ht="21" customHeight="1">
      <c r="A50" s="37" t="s">
        <v>28</v>
      </c>
      <c r="C50" s="27"/>
      <c r="D50" s="53"/>
      <c r="E50" s="54"/>
      <c r="F50" s="54"/>
      <c r="G50" s="54"/>
      <c r="I50" s="54"/>
      <c r="J50" s="54"/>
      <c r="K50" s="54"/>
    </row>
    <row r="51" spans="1:11" ht="21" customHeight="1">
      <c r="A51" s="52" t="s">
        <v>72</v>
      </c>
      <c r="B51" s="34"/>
      <c r="C51" s="27"/>
      <c r="D51" s="53"/>
      <c r="E51" s="30">
        <v>132417</v>
      </c>
      <c r="F51" s="54"/>
      <c r="G51" s="54">
        <v>113029</v>
      </c>
      <c r="H51" s="54"/>
      <c r="I51" s="30">
        <v>134963</v>
      </c>
      <c r="K51" s="54">
        <v>115308</v>
      </c>
    </row>
    <row r="52" spans="1:11" ht="21" customHeight="1">
      <c r="A52" s="52" t="s">
        <v>29</v>
      </c>
      <c r="B52" s="56"/>
      <c r="C52" s="25"/>
      <c r="D52" s="53"/>
      <c r="E52" s="30">
        <v>134026</v>
      </c>
      <c r="F52" s="54"/>
      <c r="G52" s="54">
        <v>105058</v>
      </c>
      <c r="H52" s="54"/>
      <c r="I52" s="30">
        <v>134026</v>
      </c>
      <c r="K52" s="54">
        <v>105058</v>
      </c>
    </row>
    <row r="53" spans="1:11" ht="21" customHeight="1">
      <c r="A53" s="52" t="s">
        <v>30</v>
      </c>
      <c r="B53" s="56"/>
      <c r="C53" s="25"/>
      <c r="D53" s="53"/>
      <c r="E53" s="31">
        <v>71584</v>
      </c>
      <c r="F53" s="54"/>
      <c r="G53" s="57">
        <v>50680</v>
      </c>
      <c r="H53" s="54"/>
      <c r="I53" s="31">
        <v>71483</v>
      </c>
      <c r="K53" s="57">
        <v>50600</v>
      </c>
    </row>
    <row r="54" spans="1:11" ht="21" customHeight="1">
      <c r="A54" s="37" t="s">
        <v>31</v>
      </c>
      <c r="C54" s="27"/>
      <c r="D54" s="53"/>
      <c r="E54" s="57">
        <f>SUM(E51:E53)</f>
        <v>338027</v>
      </c>
      <c r="F54" s="54"/>
      <c r="G54" s="57">
        <f>SUM(G51:G53)</f>
        <v>268767</v>
      </c>
      <c r="I54" s="57">
        <f>SUM(I51:I53)</f>
        <v>340472</v>
      </c>
      <c r="J54" s="54"/>
      <c r="K54" s="57">
        <f>SUM(K51:K53)</f>
        <v>270966</v>
      </c>
    </row>
    <row r="55" spans="1:11" ht="21" customHeight="1">
      <c r="A55" s="37" t="s">
        <v>95</v>
      </c>
      <c r="C55" s="27"/>
      <c r="D55" s="53"/>
      <c r="E55" s="26"/>
      <c r="F55" s="54"/>
      <c r="G55" s="26"/>
      <c r="I55" s="26"/>
      <c r="J55" s="54"/>
      <c r="K55" s="26"/>
    </row>
    <row r="56" spans="1:11" ht="21" customHeight="1">
      <c r="A56" s="37" t="s">
        <v>96</v>
      </c>
      <c r="C56" s="27"/>
      <c r="D56" s="53"/>
      <c r="E56" s="26">
        <f>E49-E54</f>
        <v>72723</v>
      </c>
      <c r="F56" s="54"/>
      <c r="G56" s="26">
        <f>G49-G54</f>
        <v>65170</v>
      </c>
      <c r="I56" s="26">
        <f>I49-I54</f>
        <v>70240</v>
      </c>
      <c r="J56" s="54"/>
      <c r="K56" s="26">
        <f>K49-K54</f>
        <v>63008</v>
      </c>
    </row>
    <row r="57" spans="1:11" ht="21" customHeight="1">
      <c r="A57" s="52" t="s">
        <v>32</v>
      </c>
      <c r="C57" s="27"/>
      <c r="D57" s="53"/>
      <c r="E57" s="31">
        <v>-122</v>
      </c>
      <c r="F57" s="54"/>
      <c r="G57" s="57">
        <v>-546</v>
      </c>
      <c r="H57" s="54"/>
      <c r="I57" s="31">
        <v>-122</v>
      </c>
      <c r="K57" s="57">
        <v>-546</v>
      </c>
    </row>
    <row r="58" spans="1:11" ht="21" customHeight="1">
      <c r="A58" s="37" t="s">
        <v>67</v>
      </c>
      <c r="C58" s="27"/>
      <c r="D58" s="53"/>
      <c r="E58" s="26">
        <f>SUM(E56:E57)</f>
        <v>72601</v>
      </c>
      <c r="F58" s="54"/>
      <c r="G58" s="26">
        <f>SUM(G56:G57)</f>
        <v>64624</v>
      </c>
      <c r="I58" s="26">
        <f>SUM(I56:I57)</f>
        <v>70118</v>
      </c>
      <c r="J58" s="54"/>
      <c r="K58" s="26">
        <f>SUM(K56:K57)</f>
        <v>62462</v>
      </c>
    </row>
    <row r="59" spans="1:11" ht="21" customHeight="1">
      <c r="A59" s="52" t="s">
        <v>60</v>
      </c>
      <c r="C59" s="58">
        <v>10</v>
      </c>
      <c r="D59" s="53"/>
      <c r="E59" s="31">
        <v>-12493</v>
      </c>
      <c r="F59" s="54"/>
      <c r="G59" s="57">
        <v>-11422</v>
      </c>
      <c r="H59" s="54"/>
      <c r="I59" s="31">
        <v>-12060</v>
      </c>
      <c r="K59" s="57">
        <v>-11048</v>
      </c>
    </row>
    <row r="60" spans="1:11" ht="21" customHeight="1">
      <c r="A60" s="37" t="s">
        <v>103</v>
      </c>
      <c r="B60" s="34"/>
      <c r="C60" s="27"/>
      <c r="D60" s="53"/>
      <c r="E60" s="57">
        <f>SUM(E58:E59)</f>
        <v>60108</v>
      </c>
      <c r="F60" s="26"/>
      <c r="G60" s="57">
        <f>SUM(G58:G59)</f>
        <v>53202</v>
      </c>
      <c r="H60" s="69"/>
      <c r="I60" s="57">
        <f>SUM(I58:I59)</f>
        <v>58058</v>
      </c>
      <c r="J60" s="26"/>
      <c r="K60" s="57">
        <f>SUM(K58:K59)</f>
        <v>51414</v>
      </c>
    </row>
    <row r="61" spans="1:11" ht="21" customHeight="1">
      <c r="A61" s="52"/>
      <c r="C61" s="27"/>
      <c r="E61" s="30"/>
      <c r="F61" s="30"/>
      <c r="G61" s="30"/>
      <c r="I61" s="30"/>
      <c r="J61" s="30"/>
      <c r="K61" s="30"/>
    </row>
    <row r="62" spans="1:11" ht="21" customHeight="1">
      <c r="A62" s="60" t="s">
        <v>51</v>
      </c>
      <c r="C62" s="26"/>
      <c r="D62" s="61"/>
      <c r="E62" s="62"/>
      <c r="F62" s="51"/>
      <c r="G62" s="62"/>
      <c r="I62" s="62"/>
      <c r="J62" s="51"/>
      <c r="K62" s="62"/>
    </row>
    <row r="63" spans="1:11" ht="21" customHeight="1">
      <c r="A63" s="63" t="s">
        <v>102</v>
      </c>
      <c r="C63" s="26"/>
      <c r="D63" s="64"/>
      <c r="E63" s="31">
        <v>0</v>
      </c>
      <c r="F63" s="64"/>
      <c r="G63" s="31">
        <v>0</v>
      </c>
      <c r="I63" s="31">
        <v>0</v>
      </c>
      <c r="J63" s="64"/>
      <c r="K63" s="31">
        <v>0</v>
      </c>
    </row>
    <row r="64" spans="1:11" ht="21" customHeight="1" thickBot="1">
      <c r="A64" s="60" t="s">
        <v>104</v>
      </c>
      <c r="C64" s="26"/>
      <c r="D64" s="61"/>
      <c r="E64" s="32">
        <f>E60</f>
        <v>60108</v>
      </c>
      <c r="F64" s="51"/>
      <c r="G64" s="32">
        <f>G60</f>
        <v>53202</v>
      </c>
      <c r="I64" s="32">
        <f>I60</f>
        <v>58058</v>
      </c>
      <c r="J64" s="51"/>
      <c r="K64" s="32">
        <f>K60</f>
        <v>51414</v>
      </c>
    </row>
    <row r="65" spans="1:11" ht="21" customHeight="1" thickTop="1">
      <c r="A65" s="60"/>
      <c r="C65" s="26"/>
      <c r="D65" s="61"/>
      <c r="E65" s="29"/>
      <c r="F65" s="51"/>
      <c r="G65" s="29"/>
      <c r="I65" s="29"/>
      <c r="J65" s="51"/>
      <c r="K65" s="29"/>
    </row>
    <row r="66" spans="1:11" ht="21" customHeight="1">
      <c r="A66" s="37" t="s">
        <v>33</v>
      </c>
      <c r="C66" s="58">
        <v>11</v>
      </c>
      <c r="E66" s="30"/>
      <c r="F66" s="30"/>
      <c r="G66" s="30"/>
      <c r="I66" s="30"/>
      <c r="J66" s="30"/>
      <c r="K66" s="30"/>
    </row>
    <row r="67" spans="1:11" ht="21" customHeight="1">
      <c r="A67" s="52" t="s">
        <v>77</v>
      </c>
      <c r="E67" s="30"/>
      <c r="F67" s="30"/>
      <c r="G67" s="30"/>
      <c r="I67" s="30"/>
      <c r="J67" s="30"/>
      <c r="K67" s="30" t="s">
        <v>137</v>
      </c>
    </row>
    <row r="68" spans="1:11" ht="21" customHeight="1" thickBot="1">
      <c r="A68" s="52" t="s">
        <v>144</v>
      </c>
      <c r="E68" s="66">
        <f>E60/E71</f>
        <v>0.0736957225388169</v>
      </c>
      <c r="F68" s="30"/>
      <c r="G68" s="66">
        <f>G60/G71</f>
        <v>0.06522858572087138</v>
      </c>
      <c r="H68" s="30"/>
      <c r="I68" s="66">
        <f>I60/I71</f>
        <v>0.07118230949555188</v>
      </c>
      <c r="K68" s="66">
        <f>K60/K71</f>
        <v>0.06303639912508704</v>
      </c>
    </row>
    <row r="69" spans="1:11" ht="21" customHeight="1" thickTop="1">
      <c r="A69" s="52"/>
      <c r="B69" s="34"/>
      <c r="C69" s="58"/>
      <c r="D69" s="65"/>
      <c r="E69" s="67"/>
      <c r="F69" s="30"/>
      <c r="G69" s="67"/>
      <c r="I69" s="67"/>
      <c r="J69" s="30"/>
      <c r="K69" s="67"/>
    </row>
    <row r="70" spans="1:11" ht="21" customHeight="1">
      <c r="A70" s="52"/>
      <c r="B70" s="34"/>
      <c r="D70" s="65"/>
      <c r="E70" s="29"/>
      <c r="F70" s="30"/>
      <c r="G70" s="29"/>
      <c r="I70" s="29"/>
      <c r="J70" s="30"/>
      <c r="K70" s="29" t="s">
        <v>138</v>
      </c>
    </row>
    <row r="71" spans="1:11" ht="21" customHeight="1" thickBot="1">
      <c r="A71" s="52" t="s">
        <v>80</v>
      </c>
      <c r="B71" s="34"/>
      <c r="D71" s="65"/>
      <c r="E71" s="80">
        <v>815624</v>
      </c>
      <c r="F71" s="30"/>
      <c r="G71" s="80">
        <v>815624</v>
      </c>
      <c r="H71" s="30"/>
      <c r="I71" s="80">
        <v>815624</v>
      </c>
      <c r="J71" s="51"/>
      <c r="K71" s="80">
        <v>815624</v>
      </c>
    </row>
    <row r="72" spans="1:11" ht="21" customHeight="1" thickTop="1">
      <c r="A72" s="52"/>
      <c r="B72" s="34"/>
      <c r="D72" s="65"/>
      <c r="E72" s="29"/>
      <c r="F72" s="30"/>
      <c r="G72" s="29"/>
      <c r="I72" s="29"/>
      <c r="J72" s="30"/>
      <c r="K72" s="29"/>
    </row>
    <row r="73" spans="1:11" ht="21" customHeight="1">
      <c r="A73" s="41" t="s">
        <v>9</v>
      </c>
      <c r="C73" s="68"/>
      <c r="D73" s="69"/>
      <c r="E73" s="70"/>
      <c r="F73" s="70"/>
      <c r="G73" s="70"/>
      <c r="I73" s="70"/>
      <c r="J73" s="70"/>
      <c r="K73" s="70"/>
    </row>
    <row r="74" spans="1:11" ht="21" customHeight="1">
      <c r="A74" s="71"/>
      <c r="B74" s="69"/>
      <c r="C74" s="17"/>
      <c r="G74" s="72"/>
      <c r="K74" s="72"/>
    </row>
    <row r="75" spans="1:11" ht="21" customHeight="1">
      <c r="A75" s="33"/>
      <c r="B75" s="34"/>
      <c r="C75" s="17"/>
      <c r="K75" s="36" t="s">
        <v>94</v>
      </c>
    </row>
    <row r="76" spans="1:11" ht="21" customHeight="1">
      <c r="A76" s="37" t="s">
        <v>158</v>
      </c>
      <c r="B76" s="34"/>
      <c r="C76" s="17"/>
      <c r="K76" s="36"/>
    </row>
    <row r="77" spans="1:12" ht="21" customHeight="1">
      <c r="A77" s="37" t="s">
        <v>62</v>
      </c>
      <c r="B77" s="73"/>
      <c r="C77" s="39"/>
      <c r="D77" s="38"/>
      <c r="E77" s="38"/>
      <c r="F77" s="38"/>
      <c r="G77" s="38"/>
      <c r="H77" s="34"/>
      <c r="I77" s="38"/>
      <c r="J77" s="38"/>
      <c r="K77" s="38"/>
      <c r="L77" s="34"/>
    </row>
    <row r="78" spans="1:12" ht="21" customHeight="1">
      <c r="A78" s="37" t="s">
        <v>152</v>
      </c>
      <c r="B78" s="38"/>
      <c r="C78" s="39"/>
      <c r="D78" s="38"/>
      <c r="E78" s="38"/>
      <c r="F78" s="38"/>
      <c r="G78" s="38"/>
      <c r="H78" s="34"/>
      <c r="I78" s="38"/>
      <c r="J78" s="38"/>
      <c r="K78" s="38"/>
      <c r="L78" s="34"/>
    </row>
    <row r="79" spans="1:12" ht="21" customHeight="1">
      <c r="A79" s="34"/>
      <c r="B79" s="38"/>
      <c r="C79" s="39"/>
      <c r="D79" s="38"/>
      <c r="E79" s="38"/>
      <c r="F79" s="38"/>
      <c r="G79" s="40"/>
      <c r="H79" s="34"/>
      <c r="I79" s="38"/>
      <c r="J79" s="38"/>
      <c r="K79" s="40" t="s">
        <v>90</v>
      </c>
      <c r="L79" s="34"/>
    </row>
    <row r="80" spans="1:12" ht="21" customHeight="1">
      <c r="A80" s="34"/>
      <c r="B80" s="38"/>
      <c r="C80" s="39"/>
      <c r="D80" s="38"/>
      <c r="E80" s="97" t="s">
        <v>84</v>
      </c>
      <c r="F80" s="97"/>
      <c r="G80" s="97"/>
      <c r="H80" s="17"/>
      <c r="I80" s="97" t="s">
        <v>85</v>
      </c>
      <c r="J80" s="97"/>
      <c r="K80" s="97"/>
      <c r="L80" s="34"/>
    </row>
    <row r="81" spans="3:11" ht="21" customHeight="1">
      <c r="C81" s="39"/>
      <c r="E81" s="44">
        <v>2018</v>
      </c>
      <c r="F81" s="45"/>
      <c r="G81" s="44">
        <v>2017</v>
      </c>
      <c r="H81" s="45"/>
      <c r="I81" s="44">
        <v>2018</v>
      </c>
      <c r="J81" s="45"/>
      <c r="K81" s="44">
        <v>2017</v>
      </c>
    </row>
    <row r="82" spans="1:12" ht="21" customHeight="1">
      <c r="A82" s="74" t="s">
        <v>34</v>
      </c>
      <c r="B82" s="75"/>
      <c r="C82" s="39"/>
      <c r="D82" s="75"/>
      <c r="E82" s="76"/>
      <c r="F82" s="76"/>
      <c r="G82" s="76"/>
      <c r="H82" s="75"/>
      <c r="I82" s="76"/>
      <c r="J82" s="76"/>
      <c r="K82" s="76"/>
      <c r="L82" s="75"/>
    </row>
    <row r="83" spans="1:11" ht="21" customHeight="1">
      <c r="A83" s="41" t="s">
        <v>35</v>
      </c>
      <c r="C83" s="17"/>
      <c r="E83" s="26">
        <f>E58</f>
        <v>72601</v>
      </c>
      <c r="F83" s="26"/>
      <c r="G83" s="26">
        <f>G58</f>
        <v>64624</v>
      </c>
      <c r="H83" s="51"/>
      <c r="I83" s="26">
        <f>I58</f>
        <v>70118</v>
      </c>
      <c r="J83" s="26"/>
      <c r="K83" s="26">
        <f>K58</f>
        <v>62462</v>
      </c>
    </row>
    <row r="84" spans="1:11" ht="21" customHeight="1">
      <c r="A84" s="41" t="s">
        <v>99</v>
      </c>
      <c r="C84" s="17"/>
      <c r="E84" s="54"/>
      <c r="F84" s="54"/>
      <c r="G84" s="54"/>
      <c r="H84" s="51"/>
      <c r="I84" s="54"/>
      <c r="J84" s="54"/>
      <c r="K84" s="54"/>
    </row>
    <row r="85" spans="1:11" ht="21" customHeight="1">
      <c r="A85" s="41" t="s">
        <v>125</v>
      </c>
      <c r="C85" s="17"/>
      <c r="E85" s="54"/>
      <c r="F85" s="54"/>
      <c r="G85" s="54"/>
      <c r="H85" s="51"/>
      <c r="I85" s="54"/>
      <c r="J85" s="54"/>
      <c r="K85" s="54"/>
    </row>
    <row r="86" spans="1:11" ht="21" customHeight="1">
      <c r="A86" s="33" t="s">
        <v>36</v>
      </c>
      <c r="C86" s="17"/>
      <c r="E86" s="29">
        <v>26176</v>
      </c>
      <c r="F86" s="54"/>
      <c r="G86" s="54">
        <v>16165</v>
      </c>
      <c r="H86" s="54"/>
      <c r="I86" s="29">
        <v>26171</v>
      </c>
      <c r="J86" s="51"/>
      <c r="K86" s="54">
        <v>16159</v>
      </c>
    </row>
    <row r="87" spans="1:11" ht="21" customHeight="1">
      <c r="A87" s="33" t="s">
        <v>159</v>
      </c>
      <c r="C87" s="17"/>
      <c r="E87" s="29">
        <v>-464</v>
      </c>
      <c r="F87" s="54"/>
      <c r="G87" s="54">
        <v>219</v>
      </c>
      <c r="I87" s="35">
        <v>-464</v>
      </c>
      <c r="K87" s="54">
        <v>219</v>
      </c>
    </row>
    <row r="88" spans="1:11" ht="21" customHeight="1">
      <c r="A88" s="33" t="s">
        <v>126</v>
      </c>
      <c r="C88" s="17"/>
      <c r="E88" s="29">
        <v>204</v>
      </c>
      <c r="F88" s="54"/>
      <c r="G88" s="54">
        <v>43</v>
      </c>
      <c r="H88" s="54"/>
      <c r="I88" s="29">
        <v>204</v>
      </c>
      <c r="J88" s="51"/>
      <c r="K88" s="54">
        <v>43</v>
      </c>
    </row>
    <row r="89" spans="1:11" ht="21" customHeight="1">
      <c r="A89" s="33" t="s">
        <v>166</v>
      </c>
      <c r="C89" s="17"/>
      <c r="E89" s="29">
        <v>-85</v>
      </c>
      <c r="F89" s="54"/>
      <c r="G89" s="54">
        <v>0</v>
      </c>
      <c r="H89" s="54"/>
      <c r="I89" s="29">
        <v>0</v>
      </c>
      <c r="J89" s="51"/>
      <c r="K89" s="54">
        <v>0</v>
      </c>
    </row>
    <row r="90" spans="1:11" ht="21" customHeight="1">
      <c r="A90" s="33" t="s">
        <v>127</v>
      </c>
      <c r="C90" s="17"/>
      <c r="E90" s="29"/>
      <c r="F90" s="54"/>
      <c r="G90" s="54"/>
      <c r="H90" s="54"/>
      <c r="I90" s="29"/>
      <c r="J90" s="51"/>
      <c r="K90" s="54"/>
    </row>
    <row r="91" spans="1:11" ht="21" customHeight="1">
      <c r="A91" s="35" t="s">
        <v>128</v>
      </c>
      <c r="C91" s="17"/>
      <c r="E91" s="29">
        <v>-191</v>
      </c>
      <c r="F91" s="54"/>
      <c r="G91" s="54">
        <v>-1308</v>
      </c>
      <c r="H91" s="54"/>
      <c r="I91" s="29">
        <v>-191</v>
      </c>
      <c r="J91" s="51"/>
      <c r="K91" s="54">
        <v>-1308</v>
      </c>
    </row>
    <row r="92" spans="1:11" ht="21" customHeight="1">
      <c r="A92" s="33" t="s">
        <v>135</v>
      </c>
      <c r="C92" s="17"/>
      <c r="E92" s="29">
        <v>-1364</v>
      </c>
      <c r="F92" s="54"/>
      <c r="G92" s="54">
        <v>0</v>
      </c>
      <c r="H92" s="54"/>
      <c r="I92" s="29">
        <v>-1364</v>
      </c>
      <c r="J92" s="51"/>
      <c r="K92" s="54">
        <v>0</v>
      </c>
    </row>
    <row r="93" spans="1:11" ht="21" customHeight="1">
      <c r="A93" s="33" t="s">
        <v>87</v>
      </c>
      <c r="C93" s="17"/>
      <c r="E93" s="29">
        <v>725</v>
      </c>
      <c r="F93" s="54"/>
      <c r="G93" s="54">
        <v>0</v>
      </c>
      <c r="H93" s="54"/>
      <c r="I93" s="29">
        <v>725</v>
      </c>
      <c r="J93" s="51"/>
      <c r="K93" s="54">
        <v>0</v>
      </c>
    </row>
    <row r="94" spans="1:11" ht="21" customHeight="1">
      <c r="A94" s="33" t="s">
        <v>118</v>
      </c>
      <c r="C94" s="17"/>
      <c r="E94" s="29">
        <v>4355</v>
      </c>
      <c r="F94" s="54"/>
      <c r="G94" s="54">
        <v>692</v>
      </c>
      <c r="H94" s="54"/>
      <c r="I94" s="29">
        <v>4355</v>
      </c>
      <c r="J94" s="51"/>
      <c r="K94" s="54">
        <v>692</v>
      </c>
    </row>
    <row r="95" spans="1:11" ht="21" customHeight="1">
      <c r="A95" s="33" t="s">
        <v>129</v>
      </c>
      <c r="C95" s="17"/>
      <c r="E95" s="29">
        <v>0</v>
      </c>
      <c r="F95" s="54"/>
      <c r="G95" s="54">
        <v>252</v>
      </c>
      <c r="H95" s="54"/>
      <c r="I95" s="29">
        <v>0</v>
      </c>
      <c r="J95" s="51"/>
      <c r="K95" s="54">
        <v>252</v>
      </c>
    </row>
    <row r="96" spans="1:11" ht="21" customHeight="1">
      <c r="A96" s="33" t="s">
        <v>164</v>
      </c>
      <c r="C96" s="17"/>
      <c r="E96" s="29">
        <v>210</v>
      </c>
      <c r="F96" s="54"/>
      <c r="G96" s="54">
        <v>0</v>
      </c>
      <c r="H96" s="54"/>
      <c r="I96" s="29">
        <v>210</v>
      </c>
      <c r="J96" s="51"/>
      <c r="K96" s="54">
        <v>0</v>
      </c>
    </row>
    <row r="97" spans="1:11" ht="21" customHeight="1">
      <c r="A97" s="52" t="s">
        <v>53</v>
      </c>
      <c r="C97" s="17"/>
      <c r="E97" s="29">
        <v>1333</v>
      </c>
      <c r="F97" s="54"/>
      <c r="G97" s="54">
        <v>1101</v>
      </c>
      <c r="H97" s="54"/>
      <c r="I97" s="29">
        <v>1333</v>
      </c>
      <c r="J97" s="51"/>
      <c r="K97" s="54">
        <v>1101</v>
      </c>
    </row>
    <row r="98" spans="1:11" ht="21" customHeight="1">
      <c r="A98" s="41" t="s">
        <v>37</v>
      </c>
      <c r="C98" s="17"/>
      <c r="E98" s="29">
        <v>-1631</v>
      </c>
      <c r="F98" s="54"/>
      <c r="G98" s="54">
        <v>-2165</v>
      </c>
      <c r="H98" s="54"/>
      <c r="I98" s="29">
        <v>-1621</v>
      </c>
      <c r="J98" s="51"/>
      <c r="K98" s="54">
        <v>-2156</v>
      </c>
    </row>
    <row r="99" spans="1:11" ht="21" customHeight="1">
      <c r="A99" s="41" t="s">
        <v>130</v>
      </c>
      <c r="C99" s="17"/>
      <c r="E99" s="31">
        <v>122</v>
      </c>
      <c r="F99" s="29"/>
      <c r="G99" s="31">
        <v>152</v>
      </c>
      <c r="H99" s="29"/>
      <c r="I99" s="31">
        <v>122</v>
      </c>
      <c r="J99" s="29"/>
      <c r="K99" s="31">
        <v>152</v>
      </c>
    </row>
    <row r="100" spans="1:11" ht="21" customHeight="1">
      <c r="A100" s="33" t="s">
        <v>54</v>
      </c>
      <c r="C100" s="17"/>
      <c r="E100" s="26"/>
      <c r="F100" s="26"/>
      <c r="G100" s="26"/>
      <c r="H100" s="51"/>
      <c r="I100" s="26"/>
      <c r="J100" s="26"/>
      <c r="K100" s="26"/>
    </row>
    <row r="101" spans="1:11" ht="21" customHeight="1">
      <c r="A101" s="41" t="s">
        <v>38</v>
      </c>
      <c r="C101" s="17"/>
      <c r="E101" s="54">
        <f>SUM(E83:E100)</f>
        <v>101991</v>
      </c>
      <c r="F101" s="54"/>
      <c r="G101" s="54">
        <f>SUM(G83:G100)</f>
        <v>79775</v>
      </c>
      <c r="H101" s="51"/>
      <c r="I101" s="54">
        <f>SUM(I83:I100)</f>
        <v>99598</v>
      </c>
      <c r="J101" s="54"/>
      <c r="K101" s="54">
        <f>SUM(K83:K100)</f>
        <v>77616</v>
      </c>
    </row>
    <row r="102" spans="1:11" ht="21" customHeight="1">
      <c r="A102" s="41" t="s">
        <v>39</v>
      </c>
      <c r="C102" s="17"/>
      <c r="E102" s="54"/>
      <c r="F102" s="54"/>
      <c r="G102" s="54"/>
      <c r="H102" s="51"/>
      <c r="I102" s="54"/>
      <c r="J102" s="54"/>
      <c r="K102" s="54"/>
    </row>
    <row r="103" spans="1:11" ht="21" customHeight="1">
      <c r="A103" s="41" t="s">
        <v>58</v>
      </c>
      <c r="C103" s="17"/>
      <c r="E103" s="29">
        <v>7142</v>
      </c>
      <c r="F103" s="54"/>
      <c r="G103" s="54">
        <v>4664</v>
      </c>
      <c r="H103" s="54"/>
      <c r="I103" s="29">
        <v>6973</v>
      </c>
      <c r="J103" s="51"/>
      <c r="K103" s="54">
        <v>4629</v>
      </c>
    </row>
    <row r="104" spans="1:11" ht="21" customHeight="1">
      <c r="A104" s="41" t="s">
        <v>40</v>
      </c>
      <c r="C104" s="17"/>
      <c r="E104" s="29">
        <v>-2533</v>
      </c>
      <c r="F104" s="54"/>
      <c r="G104" s="54">
        <v>2403</v>
      </c>
      <c r="H104" s="54"/>
      <c r="I104" s="29">
        <v>-878</v>
      </c>
      <c r="J104" s="51"/>
      <c r="K104" s="54">
        <v>3039</v>
      </c>
    </row>
    <row r="105" spans="1:11" ht="21" customHeight="1">
      <c r="A105" s="33" t="s">
        <v>41</v>
      </c>
      <c r="B105" s="34"/>
      <c r="C105" s="17"/>
      <c r="E105" s="29">
        <v>-3699</v>
      </c>
      <c r="F105" s="54"/>
      <c r="G105" s="54">
        <v>1080</v>
      </c>
      <c r="H105" s="54"/>
      <c r="I105" s="29">
        <v>-3662</v>
      </c>
      <c r="J105" s="51"/>
      <c r="K105" s="54">
        <v>1274</v>
      </c>
    </row>
    <row r="106" spans="1:11" ht="21" customHeight="1">
      <c r="A106" s="41" t="s">
        <v>78</v>
      </c>
      <c r="C106" s="17"/>
      <c r="E106" s="29">
        <v>-1283</v>
      </c>
      <c r="F106" s="54"/>
      <c r="G106" s="54">
        <v>-3772</v>
      </c>
      <c r="H106" s="54"/>
      <c r="I106" s="29">
        <v>-1283</v>
      </c>
      <c r="J106" s="51"/>
      <c r="K106" s="54">
        <v>-3772</v>
      </c>
    </row>
    <row r="107" spans="1:11" ht="21" customHeight="1">
      <c r="A107" s="33" t="s">
        <v>88</v>
      </c>
      <c r="C107" s="17"/>
      <c r="E107" s="29">
        <v>0</v>
      </c>
      <c r="F107" s="54"/>
      <c r="G107" s="54">
        <v>600</v>
      </c>
      <c r="H107" s="54"/>
      <c r="I107" s="29">
        <v>0</v>
      </c>
      <c r="J107" s="51"/>
      <c r="K107" s="54">
        <v>600</v>
      </c>
    </row>
    <row r="108" spans="1:11" ht="21" customHeight="1">
      <c r="A108" s="41" t="s">
        <v>42</v>
      </c>
      <c r="C108" s="17"/>
      <c r="E108" s="29"/>
      <c r="F108" s="54"/>
      <c r="G108" s="54"/>
      <c r="H108" s="54"/>
      <c r="I108" s="29"/>
      <c r="J108" s="51"/>
      <c r="K108" s="54"/>
    </row>
    <row r="109" spans="1:11" ht="21" customHeight="1">
      <c r="A109" s="33" t="s">
        <v>59</v>
      </c>
      <c r="C109" s="17"/>
      <c r="E109" s="29">
        <v>-15648</v>
      </c>
      <c r="F109" s="54"/>
      <c r="G109" s="54">
        <v>-21290</v>
      </c>
      <c r="H109" s="54"/>
      <c r="I109" s="29">
        <v>-17382</v>
      </c>
      <c r="J109" s="51"/>
      <c r="K109" s="54">
        <v>-22235</v>
      </c>
    </row>
    <row r="110" spans="1:11" ht="21" customHeight="1">
      <c r="A110" s="41" t="s">
        <v>43</v>
      </c>
      <c r="C110" s="17"/>
      <c r="E110" s="29">
        <v>1311</v>
      </c>
      <c r="F110" s="54"/>
      <c r="G110" s="54">
        <v>-10533</v>
      </c>
      <c r="H110" s="54"/>
      <c r="I110" s="29">
        <v>1381</v>
      </c>
      <c r="J110" s="51"/>
      <c r="K110" s="54">
        <v>-10737</v>
      </c>
    </row>
    <row r="111" spans="1:11" ht="21" customHeight="1">
      <c r="A111" s="41" t="s">
        <v>44</v>
      </c>
      <c r="C111" s="17"/>
      <c r="E111" s="31">
        <v>738</v>
      </c>
      <c r="F111" s="26"/>
      <c r="G111" s="57">
        <v>420</v>
      </c>
      <c r="H111" s="26"/>
      <c r="I111" s="31">
        <v>738</v>
      </c>
      <c r="J111" s="51"/>
      <c r="K111" s="57">
        <v>419</v>
      </c>
    </row>
    <row r="112" spans="1:11" ht="21" customHeight="1">
      <c r="A112" s="41" t="s">
        <v>34</v>
      </c>
      <c r="C112" s="17"/>
      <c r="E112" s="26">
        <f>SUM(E101:E111)</f>
        <v>88019</v>
      </c>
      <c r="F112" s="26"/>
      <c r="G112" s="26">
        <f>SUM(G101:G111)</f>
        <v>53347</v>
      </c>
      <c r="H112" s="51"/>
      <c r="I112" s="26">
        <f>SUM(I101:I111)</f>
        <v>85485</v>
      </c>
      <c r="J112" s="26"/>
      <c r="K112" s="26">
        <f>SUM(K101:K111)</f>
        <v>50833</v>
      </c>
    </row>
    <row r="113" spans="1:11" ht="21" customHeight="1">
      <c r="A113" s="41" t="s">
        <v>115</v>
      </c>
      <c r="C113" s="17"/>
      <c r="E113" s="29">
        <v>1932</v>
      </c>
      <c r="F113" s="26"/>
      <c r="G113" s="26">
        <v>1607</v>
      </c>
      <c r="H113" s="26"/>
      <c r="I113" s="29">
        <v>1922</v>
      </c>
      <c r="J113" s="51"/>
      <c r="K113" s="26">
        <v>1598</v>
      </c>
    </row>
    <row r="114" spans="1:11" s="69" customFormat="1" ht="21" customHeight="1">
      <c r="A114" s="71" t="s">
        <v>116</v>
      </c>
      <c r="C114" s="77"/>
      <c r="E114" s="29">
        <v>0</v>
      </c>
      <c r="F114" s="26"/>
      <c r="G114" s="26">
        <v>-253</v>
      </c>
      <c r="H114" s="26"/>
      <c r="I114" s="29">
        <v>0</v>
      </c>
      <c r="J114" s="64"/>
      <c r="K114" s="26">
        <v>-253</v>
      </c>
    </row>
    <row r="115" spans="1:11" s="69" customFormat="1" ht="21" customHeight="1">
      <c r="A115" s="71" t="s">
        <v>156</v>
      </c>
      <c r="C115" s="77"/>
      <c r="E115" s="29">
        <v>0</v>
      </c>
      <c r="F115" s="26"/>
      <c r="G115" s="26">
        <v>-52</v>
      </c>
      <c r="H115" s="26"/>
      <c r="I115" s="29">
        <v>0</v>
      </c>
      <c r="J115" s="64"/>
      <c r="K115" s="26">
        <v>-52</v>
      </c>
    </row>
    <row r="116" spans="1:11" s="69" customFormat="1" ht="21" customHeight="1">
      <c r="A116" s="71" t="s">
        <v>131</v>
      </c>
      <c r="C116" s="77"/>
      <c r="E116" s="29">
        <v>-595</v>
      </c>
      <c r="F116" s="26"/>
      <c r="G116" s="26">
        <v>-516</v>
      </c>
      <c r="H116" s="26"/>
      <c r="I116" s="29">
        <v>-595</v>
      </c>
      <c r="J116" s="64"/>
      <c r="K116" s="26">
        <v>-516</v>
      </c>
    </row>
    <row r="117" spans="1:11" ht="21" customHeight="1">
      <c r="A117" s="41" t="s">
        <v>119</v>
      </c>
      <c r="C117" s="17"/>
      <c r="E117" s="31">
        <v>-15145</v>
      </c>
      <c r="F117" s="26"/>
      <c r="G117" s="57">
        <v>-10316</v>
      </c>
      <c r="H117" s="26"/>
      <c r="I117" s="31">
        <v>-14690</v>
      </c>
      <c r="J117" s="51"/>
      <c r="K117" s="57">
        <v>-9577</v>
      </c>
    </row>
    <row r="118" spans="1:11" ht="21" customHeight="1">
      <c r="A118" s="78" t="s">
        <v>160</v>
      </c>
      <c r="B118" s="34"/>
      <c r="C118" s="17"/>
      <c r="E118" s="57">
        <f>SUM(E112:E117)</f>
        <v>74211</v>
      </c>
      <c r="F118" s="54"/>
      <c r="G118" s="57">
        <f>SUM(G112:G117)</f>
        <v>43817</v>
      </c>
      <c r="H118" s="51"/>
      <c r="I118" s="57">
        <f>SUM(I112:I117)</f>
        <v>72122</v>
      </c>
      <c r="J118" s="54"/>
      <c r="K118" s="57">
        <f>SUM(K112:K117)</f>
        <v>42033</v>
      </c>
    </row>
    <row r="119" spans="1:3" ht="21" customHeight="1">
      <c r="A119" s="33"/>
      <c r="B119" s="34"/>
      <c r="C119" s="17"/>
    </row>
    <row r="120" spans="1:3" ht="21" customHeight="1">
      <c r="A120" s="33" t="s">
        <v>9</v>
      </c>
      <c r="B120" s="34"/>
      <c r="C120" s="17"/>
    </row>
    <row r="121" spans="1:11" ht="21" customHeight="1">
      <c r="A121" s="33"/>
      <c r="B121" s="34"/>
      <c r="C121" s="17"/>
      <c r="K121" s="36" t="s">
        <v>94</v>
      </c>
    </row>
    <row r="122" spans="1:11" ht="21" customHeight="1">
      <c r="A122" s="37" t="s">
        <v>158</v>
      </c>
      <c r="B122" s="34"/>
      <c r="C122" s="17"/>
      <c r="K122" s="36"/>
    </row>
    <row r="123" spans="1:12" ht="21" customHeight="1">
      <c r="A123" s="37" t="s">
        <v>63</v>
      </c>
      <c r="B123" s="73"/>
      <c r="C123" s="39"/>
      <c r="D123" s="38"/>
      <c r="E123" s="38"/>
      <c r="F123" s="38"/>
      <c r="G123" s="38"/>
      <c r="H123" s="34"/>
      <c r="I123" s="38"/>
      <c r="J123" s="38"/>
      <c r="K123" s="38"/>
      <c r="L123" s="34"/>
    </row>
    <row r="124" spans="1:12" ht="21" customHeight="1">
      <c r="A124" s="37" t="s">
        <v>152</v>
      </c>
      <c r="B124" s="38"/>
      <c r="C124" s="39"/>
      <c r="D124" s="38"/>
      <c r="E124" s="38"/>
      <c r="F124" s="38"/>
      <c r="G124" s="38"/>
      <c r="H124" s="34"/>
      <c r="I124" s="38"/>
      <c r="J124" s="38"/>
      <c r="K124" s="38"/>
      <c r="L124" s="34"/>
    </row>
    <row r="125" spans="1:12" ht="21" customHeight="1">
      <c r="A125" s="34"/>
      <c r="B125" s="38"/>
      <c r="C125" s="39"/>
      <c r="D125" s="38"/>
      <c r="E125" s="38"/>
      <c r="F125" s="38"/>
      <c r="G125" s="40"/>
      <c r="H125" s="34"/>
      <c r="I125" s="38"/>
      <c r="J125" s="38"/>
      <c r="K125" s="40" t="s">
        <v>90</v>
      </c>
      <c r="L125" s="34"/>
    </row>
    <row r="126" spans="2:11" s="34" customFormat="1" ht="21" customHeight="1">
      <c r="B126" s="38"/>
      <c r="C126" s="39"/>
      <c r="D126" s="38"/>
      <c r="E126" s="97" t="s">
        <v>84</v>
      </c>
      <c r="F126" s="97"/>
      <c r="G126" s="97"/>
      <c r="H126" s="17"/>
      <c r="I126" s="97" t="s">
        <v>85</v>
      </c>
      <c r="J126" s="97"/>
      <c r="K126" s="97"/>
    </row>
    <row r="127" spans="3:11" ht="21" customHeight="1">
      <c r="C127" s="39"/>
      <c r="E127" s="44">
        <v>2018</v>
      </c>
      <c r="F127" s="45"/>
      <c r="G127" s="44">
        <v>2017</v>
      </c>
      <c r="H127" s="45"/>
      <c r="I127" s="44">
        <v>2018</v>
      </c>
      <c r="J127" s="45"/>
      <c r="K127" s="44">
        <v>2017</v>
      </c>
    </row>
    <row r="128" spans="1:11" ht="21" customHeight="1">
      <c r="A128" s="74" t="s">
        <v>45</v>
      </c>
      <c r="B128" s="75"/>
      <c r="C128" s="39"/>
      <c r="E128" s="70"/>
      <c r="F128" s="36"/>
      <c r="G128" s="70"/>
      <c r="I128" s="70"/>
      <c r="J128" s="36"/>
      <c r="K128" s="70"/>
    </row>
    <row r="129" spans="1:11" ht="21" customHeight="1">
      <c r="A129" s="41" t="s">
        <v>146</v>
      </c>
      <c r="C129" s="17"/>
      <c r="E129" s="26"/>
      <c r="F129" s="26"/>
      <c r="G129" s="26"/>
      <c r="H129" s="26"/>
      <c r="I129" s="26"/>
      <c r="J129" s="51"/>
      <c r="K129" s="26"/>
    </row>
    <row r="130" spans="1:11" ht="21" customHeight="1">
      <c r="A130" s="41" t="s">
        <v>123</v>
      </c>
      <c r="C130" s="17"/>
      <c r="E130" s="29">
        <v>-180000</v>
      </c>
      <c r="F130" s="26"/>
      <c r="G130" s="26">
        <v>-470015</v>
      </c>
      <c r="H130" s="26"/>
      <c r="I130" s="29">
        <v>-180000</v>
      </c>
      <c r="J130" s="51"/>
      <c r="K130" s="26">
        <v>-470015</v>
      </c>
    </row>
    <row r="131" spans="1:3" ht="21" customHeight="1">
      <c r="A131" s="41" t="s">
        <v>173</v>
      </c>
      <c r="C131" s="17"/>
    </row>
    <row r="132" spans="1:11" ht="21" customHeight="1">
      <c r="A132" s="41" t="s">
        <v>123</v>
      </c>
      <c r="C132" s="17"/>
      <c r="E132" s="29">
        <v>280400</v>
      </c>
      <c r="F132" s="26"/>
      <c r="G132" s="26">
        <v>0</v>
      </c>
      <c r="H132" s="26"/>
      <c r="I132" s="29">
        <v>280400</v>
      </c>
      <c r="J132" s="51"/>
      <c r="K132" s="26">
        <v>0</v>
      </c>
    </row>
    <row r="133" spans="1:11" ht="21" customHeight="1">
      <c r="A133" s="41" t="s">
        <v>174</v>
      </c>
      <c r="C133" s="17"/>
      <c r="E133" s="29">
        <v>-3281</v>
      </c>
      <c r="F133" s="26"/>
      <c r="G133" s="26">
        <v>0</v>
      </c>
      <c r="H133" s="26"/>
      <c r="I133" s="29">
        <v>-3281</v>
      </c>
      <c r="J133" s="51"/>
      <c r="K133" s="26">
        <v>0</v>
      </c>
    </row>
    <row r="134" spans="1:11" ht="21" customHeight="1">
      <c r="A134" s="41" t="s">
        <v>169</v>
      </c>
      <c r="C134" s="17"/>
      <c r="E134" s="29">
        <v>86</v>
      </c>
      <c r="F134" s="26"/>
      <c r="G134" s="26">
        <v>0</v>
      </c>
      <c r="H134" s="26"/>
      <c r="I134" s="29">
        <v>-1000</v>
      </c>
      <c r="J134" s="51"/>
      <c r="K134" s="26">
        <v>0</v>
      </c>
    </row>
    <row r="135" spans="1:11" ht="21" customHeight="1">
      <c r="A135" s="41" t="s">
        <v>145</v>
      </c>
      <c r="C135" s="17"/>
      <c r="E135" s="29">
        <v>-44535</v>
      </c>
      <c r="F135" s="26"/>
      <c r="G135" s="26">
        <v>-81381</v>
      </c>
      <c r="H135" s="26"/>
      <c r="I135" s="29">
        <v>-44535</v>
      </c>
      <c r="J135" s="51"/>
      <c r="K135" s="26">
        <v>-81381</v>
      </c>
    </row>
    <row r="136" spans="1:11" ht="21" customHeight="1">
      <c r="A136" s="41" t="s">
        <v>100</v>
      </c>
      <c r="C136" s="17"/>
      <c r="E136" s="29">
        <v>-3580</v>
      </c>
      <c r="F136" s="26"/>
      <c r="G136" s="26">
        <v>-2229</v>
      </c>
      <c r="H136" s="26"/>
      <c r="I136" s="29">
        <v>-3580</v>
      </c>
      <c r="J136" s="51"/>
      <c r="K136" s="26">
        <v>-2229</v>
      </c>
    </row>
    <row r="137" spans="1:11" ht="21" customHeight="1">
      <c r="A137" s="41" t="s">
        <v>132</v>
      </c>
      <c r="C137" s="17"/>
      <c r="E137" s="29">
        <v>-3176</v>
      </c>
      <c r="F137" s="26"/>
      <c r="G137" s="26">
        <v>-11284</v>
      </c>
      <c r="H137" s="26"/>
      <c r="I137" s="29">
        <v>-3176</v>
      </c>
      <c r="J137" s="51"/>
      <c r="K137" s="26">
        <v>-11284</v>
      </c>
    </row>
    <row r="138" spans="1:11" ht="21" customHeight="1">
      <c r="A138" s="41" t="s">
        <v>117</v>
      </c>
      <c r="C138" s="17"/>
      <c r="E138" s="29">
        <v>43</v>
      </c>
      <c r="F138" s="26"/>
      <c r="G138" s="26">
        <v>0</v>
      </c>
      <c r="H138" s="26"/>
      <c r="I138" s="29">
        <v>43</v>
      </c>
      <c r="J138" s="51"/>
      <c r="K138" s="26">
        <v>0</v>
      </c>
    </row>
    <row r="139" spans="1:11" ht="21" customHeight="1">
      <c r="A139" s="41" t="s">
        <v>155</v>
      </c>
      <c r="C139" s="17"/>
      <c r="E139" s="29">
        <v>0</v>
      </c>
      <c r="F139" s="26"/>
      <c r="G139" s="26">
        <v>0</v>
      </c>
      <c r="H139" s="26"/>
      <c r="I139" s="29">
        <v>3999</v>
      </c>
      <c r="J139" s="51"/>
      <c r="K139" s="26">
        <v>4000</v>
      </c>
    </row>
    <row r="140" spans="1:11" ht="21" customHeight="1">
      <c r="A140" s="74" t="s">
        <v>161</v>
      </c>
      <c r="C140" s="17"/>
      <c r="E140" s="55">
        <f>SUM(E129:E139)</f>
        <v>45957</v>
      </c>
      <c r="F140" s="54"/>
      <c r="G140" s="55">
        <f>SUM(G129:G139)</f>
        <v>-564909</v>
      </c>
      <c r="H140" s="51"/>
      <c r="I140" s="55">
        <f>SUM(I129:I139)</f>
        <v>48870</v>
      </c>
      <c r="J140" s="54"/>
      <c r="K140" s="55">
        <f>SUM(K129:K139)</f>
        <v>-560909</v>
      </c>
    </row>
    <row r="141" spans="1:11" ht="21" customHeight="1">
      <c r="A141" s="74" t="s">
        <v>46</v>
      </c>
      <c r="B141" s="75"/>
      <c r="C141" s="17"/>
      <c r="E141" s="54"/>
      <c r="F141" s="54"/>
      <c r="G141" s="54"/>
      <c r="H141" s="51"/>
      <c r="I141" s="54"/>
      <c r="J141" s="54"/>
      <c r="K141" s="54"/>
    </row>
    <row r="142" spans="1:11" ht="21" customHeight="1">
      <c r="A142" s="41" t="s">
        <v>89</v>
      </c>
      <c r="C142" s="17"/>
      <c r="E142" s="29">
        <v>-141</v>
      </c>
      <c r="F142" s="54"/>
      <c r="G142" s="54">
        <v>-249</v>
      </c>
      <c r="H142" s="54"/>
      <c r="I142" s="29">
        <v>-141</v>
      </c>
      <c r="J142" s="51"/>
      <c r="K142" s="54">
        <v>-249</v>
      </c>
    </row>
    <row r="143" spans="1:11" ht="21" customHeight="1">
      <c r="A143" s="41" t="s">
        <v>120</v>
      </c>
      <c r="C143" s="17"/>
      <c r="E143" s="29">
        <v>0</v>
      </c>
      <c r="F143" s="54"/>
      <c r="G143" s="54">
        <v>-66312</v>
      </c>
      <c r="H143" s="54"/>
      <c r="I143" s="29">
        <v>0</v>
      </c>
      <c r="J143" s="51"/>
      <c r="K143" s="54">
        <v>-66312</v>
      </c>
    </row>
    <row r="144" spans="1:11" ht="21" customHeight="1">
      <c r="A144" s="41" t="s">
        <v>154</v>
      </c>
      <c r="C144" s="17"/>
      <c r="E144" s="29">
        <v>-122288</v>
      </c>
      <c r="F144" s="54"/>
      <c r="G144" s="54">
        <v>-5433</v>
      </c>
      <c r="H144" s="54"/>
      <c r="I144" s="29">
        <v>-122288</v>
      </c>
      <c r="J144" s="51"/>
      <c r="K144" s="54">
        <v>-5433</v>
      </c>
    </row>
    <row r="145" spans="1:11" ht="21" customHeight="1">
      <c r="A145" s="74" t="s">
        <v>175</v>
      </c>
      <c r="C145" s="17"/>
      <c r="E145" s="55">
        <f>SUM(E142:E144)</f>
        <v>-122429</v>
      </c>
      <c r="F145" s="54"/>
      <c r="G145" s="55">
        <f>SUM(G142:G144)</f>
        <v>-71994</v>
      </c>
      <c r="H145" s="51"/>
      <c r="I145" s="55">
        <f>SUM(I142:I144)</f>
        <v>-122429</v>
      </c>
      <c r="J145" s="54"/>
      <c r="K145" s="55">
        <f>SUM(K142:K144)</f>
        <v>-71994</v>
      </c>
    </row>
    <row r="146" spans="1:11" ht="21" customHeight="1">
      <c r="A146" s="74" t="s">
        <v>136</v>
      </c>
      <c r="C146" s="17"/>
      <c r="E146" s="26">
        <f>SUM(E118,E140,E145)</f>
        <v>-2261</v>
      </c>
      <c r="F146" s="54"/>
      <c r="G146" s="26">
        <f>SUM(G118,G140,G145)</f>
        <v>-593086</v>
      </c>
      <c r="H146" s="51"/>
      <c r="I146" s="26">
        <f>SUM(I118,I140,I145)</f>
        <v>-1437</v>
      </c>
      <c r="J146" s="54"/>
      <c r="K146" s="26">
        <f>SUM(K118,K140,K145)</f>
        <v>-590870</v>
      </c>
    </row>
    <row r="147" spans="1:11" ht="21" customHeight="1">
      <c r="A147" s="33" t="s">
        <v>105</v>
      </c>
      <c r="B147" s="34"/>
      <c r="C147" s="17"/>
      <c r="E147" s="31">
        <v>48635</v>
      </c>
      <c r="F147" s="54"/>
      <c r="G147" s="57">
        <v>628398</v>
      </c>
      <c r="H147" s="51"/>
      <c r="I147" s="31">
        <v>44413</v>
      </c>
      <c r="J147" s="54"/>
      <c r="K147" s="57">
        <v>625023</v>
      </c>
    </row>
    <row r="148" spans="1:11" ht="21" customHeight="1" thickBot="1">
      <c r="A148" s="78" t="s">
        <v>106</v>
      </c>
      <c r="B148" s="34"/>
      <c r="C148" s="17"/>
      <c r="E148" s="79">
        <f>SUM(E146:E147)</f>
        <v>46374</v>
      </c>
      <c r="F148" s="54"/>
      <c r="G148" s="79">
        <f>SUM(G146:G147)</f>
        <v>35312</v>
      </c>
      <c r="H148" s="51"/>
      <c r="I148" s="79">
        <f>SUM(I146:I147)</f>
        <v>42976</v>
      </c>
      <c r="J148" s="54"/>
      <c r="K148" s="79">
        <f>SUM(K146:K147)</f>
        <v>34153</v>
      </c>
    </row>
    <row r="149" spans="3:11" ht="21" customHeight="1" thickTop="1">
      <c r="C149" s="17"/>
      <c r="E149" s="54">
        <f>E148-'BS'!E11</f>
        <v>0</v>
      </c>
      <c r="F149" s="54"/>
      <c r="G149" s="54"/>
      <c r="H149" s="51"/>
      <c r="I149" s="54">
        <f>I148-'BS'!I11</f>
        <v>0</v>
      </c>
      <c r="J149" s="54"/>
      <c r="K149" s="54"/>
    </row>
    <row r="150" spans="3:11" ht="21" customHeight="1">
      <c r="C150" s="17"/>
      <c r="E150" s="54"/>
      <c r="F150" s="54"/>
      <c r="G150" s="54"/>
      <c r="H150" s="51"/>
      <c r="I150" s="54"/>
      <c r="J150" s="54"/>
      <c r="K150" s="54"/>
    </row>
    <row r="151" spans="1:11" ht="21" customHeight="1">
      <c r="A151" s="74" t="s">
        <v>79</v>
      </c>
      <c r="C151" s="17"/>
      <c r="E151" s="54"/>
      <c r="F151" s="54"/>
      <c r="G151" s="54"/>
      <c r="H151" s="51"/>
      <c r="I151" s="54"/>
      <c r="J151" s="54"/>
      <c r="K151" s="54"/>
    </row>
    <row r="152" spans="1:11" ht="21" customHeight="1">
      <c r="A152" s="41" t="s">
        <v>107</v>
      </c>
      <c r="C152" s="17"/>
      <c r="E152" s="54"/>
      <c r="F152" s="54"/>
      <c r="G152" s="54"/>
      <c r="H152" s="51"/>
      <c r="I152" s="54"/>
      <c r="J152" s="54"/>
      <c r="K152" s="54"/>
    </row>
    <row r="153" spans="1:11" ht="21" customHeight="1">
      <c r="A153" s="41" t="s">
        <v>147</v>
      </c>
      <c r="C153" s="17"/>
      <c r="E153" s="54"/>
      <c r="F153" s="54"/>
      <c r="G153" s="54"/>
      <c r="H153" s="54"/>
      <c r="I153" s="54"/>
      <c r="J153" s="51"/>
      <c r="K153" s="54"/>
    </row>
    <row r="154" spans="1:11" ht="21" customHeight="1">
      <c r="A154" s="41" t="s">
        <v>122</v>
      </c>
      <c r="C154" s="17"/>
      <c r="E154" s="54">
        <v>789</v>
      </c>
      <c r="F154" s="54"/>
      <c r="G154" s="54">
        <v>5349</v>
      </c>
      <c r="H154" s="54"/>
      <c r="I154" s="54">
        <v>789</v>
      </c>
      <c r="J154" s="51"/>
      <c r="K154" s="54">
        <v>5349</v>
      </c>
    </row>
    <row r="155" spans="1:11" ht="21" customHeight="1">
      <c r="A155" s="41" t="s">
        <v>162</v>
      </c>
      <c r="C155" s="17"/>
      <c r="E155" s="54"/>
      <c r="F155" s="54"/>
      <c r="G155" s="54"/>
      <c r="H155" s="54"/>
      <c r="I155" s="54"/>
      <c r="J155" s="51"/>
      <c r="K155" s="54"/>
    </row>
    <row r="156" spans="1:11" ht="21" customHeight="1">
      <c r="A156" s="41" t="s">
        <v>97</v>
      </c>
      <c r="C156" s="17"/>
      <c r="E156" s="54">
        <v>1443</v>
      </c>
      <c r="F156" s="54"/>
      <c r="G156" s="54">
        <v>17879</v>
      </c>
      <c r="H156" s="54"/>
      <c r="I156" s="54">
        <v>1443</v>
      </c>
      <c r="J156" s="51"/>
      <c r="K156" s="54">
        <v>17879</v>
      </c>
    </row>
    <row r="157" spans="1:11" ht="21" customHeight="1">
      <c r="A157" s="41" t="s">
        <v>133</v>
      </c>
      <c r="C157" s="17"/>
      <c r="E157" s="54"/>
      <c r="F157" s="54"/>
      <c r="G157" s="54"/>
      <c r="H157" s="54"/>
      <c r="I157" s="54"/>
      <c r="J157" s="51"/>
      <c r="K157" s="54"/>
    </row>
    <row r="158" spans="1:11" ht="21" customHeight="1">
      <c r="A158" s="41" t="s">
        <v>121</v>
      </c>
      <c r="C158" s="17"/>
      <c r="E158" s="54">
        <v>0</v>
      </c>
      <c r="F158" s="54"/>
      <c r="G158" s="54">
        <v>-153</v>
      </c>
      <c r="H158" s="54"/>
      <c r="I158" s="54">
        <v>0</v>
      </c>
      <c r="J158" s="51"/>
      <c r="K158" s="54">
        <v>-153</v>
      </c>
    </row>
    <row r="159" spans="1:11" ht="21" customHeight="1">
      <c r="A159" s="41" t="s">
        <v>165</v>
      </c>
      <c r="C159" s="17"/>
      <c r="E159" s="54">
        <v>411</v>
      </c>
      <c r="F159" s="54"/>
      <c r="G159" s="54">
        <v>0</v>
      </c>
      <c r="H159" s="54"/>
      <c r="I159" s="54">
        <v>411</v>
      </c>
      <c r="J159" s="51"/>
      <c r="K159" s="54">
        <v>0</v>
      </c>
    </row>
    <row r="160" spans="1:11" ht="21" customHeight="1">
      <c r="A160" s="41" t="s">
        <v>163</v>
      </c>
      <c r="C160" s="17"/>
      <c r="E160" s="54">
        <v>54</v>
      </c>
      <c r="F160" s="54"/>
      <c r="G160" s="54">
        <v>5</v>
      </c>
      <c r="H160" s="54"/>
      <c r="I160" s="54">
        <v>55</v>
      </c>
      <c r="J160" s="51"/>
      <c r="K160" s="54">
        <v>5</v>
      </c>
    </row>
    <row r="161" spans="3:11" ht="21" customHeight="1">
      <c r="C161" s="17"/>
      <c r="E161" s="53"/>
      <c r="F161" s="53"/>
      <c r="G161" s="53"/>
      <c r="I161" s="53"/>
      <c r="J161" s="53"/>
      <c r="K161" s="53"/>
    </row>
    <row r="162" spans="1:3" ht="21" customHeight="1">
      <c r="A162" s="33" t="s">
        <v>47</v>
      </c>
      <c r="B162" s="34"/>
      <c r="C162" s="17"/>
    </row>
  </sheetData>
  <sheetProtection/>
  <mergeCells count="8">
    <mergeCell ref="E6:G6"/>
    <mergeCell ref="I6:K6"/>
    <mergeCell ref="E126:G126"/>
    <mergeCell ref="I126:K126"/>
    <mergeCell ref="E43:G43"/>
    <mergeCell ref="I43:K43"/>
    <mergeCell ref="E80:G80"/>
    <mergeCell ref="I80:K80"/>
  </mergeCells>
  <printOptions/>
  <pageMargins left="0.7874015748031497" right="0.1968503937007874" top="0.7480314960629921" bottom="0.1968503937007874" header="0.31496062992125984" footer="0.31496062992125984"/>
  <pageSetup fitToHeight="2" horizontalDpi="600" verticalDpi="600" orientation="portrait" paperSize="9" scale="75" r:id="rId1"/>
  <rowBreaks count="3" manualBreakCount="3">
    <brk id="37" max="255" man="1"/>
    <brk id="74" max="10" man="1"/>
    <brk id="12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showGridLines="0" view="pageBreakPreview" zoomScale="80" zoomScaleNormal="85" zoomScaleSheetLayoutView="80" zoomScalePageLayoutView="0" workbookViewId="0" topLeftCell="A7">
      <selection activeCell="J18" sqref="J18"/>
    </sheetView>
  </sheetViews>
  <sheetFormatPr defaultColWidth="9.140625" defaultRowHeight="24" customHeight="1"/>
  <cols>
    <col min="1" max="1" width="11.140625" style="1" customWidth="1"/>
    <col min="2" max="2" width="36.00390625" style="1" customWidth="1"/>
    <col min="3" max="3" width="1.1484375" style="1" customWidth="1"/>
    <col min="4" max="4" width="7.7109375" style="1" customWidth="1"/>
    <col min="5" max="5" width="1.421875" style="1" customWidth="1"/>
    <col min="6" max="6" width="16.28125" style="1" customWidth="1"/>
    <col min="7" max="7" width="1.421875" style="1" customWidth="1"/>
    <col min="8" max="8" width="16.28125" style="1" customWidth="1"/>
    <col min="9" max="9" width="1.421875" style="1" customWidth="1"/>
    <col min="10" max="10" width="15.421875" style="1" customWidth="1"/>
    <col min="11" max="11" width="1.421875" style="1" customWidth="1"/>
    <col min="12" max="12" width="16.28125" style="1" customWidth="1"/>
    <col min="13" max="13" width="1.421875" style="1" customWidth="1"/>
    <col min="14" max="14" width="16.28125" style="1" customWidth="1"/>
    <col min="15" max="15" width="1.1484375" style="1" customWidth="1"/>
    <col min="16" max="16384" width="9.140625" style="1" customWidth="1"/>
  </cols>
  <sheetData>
    <row r="1" ht="22.5" customHeight="1">
      <c r="N1" s="3" t="s">
        <v>94</v>
      </c>
    </row>
    <row r="2" ht="22.5" customHeight="1">
      <c r="A2" s="7" t="s">
        <v>158</v>
      </c>
    </row>
    <row r="3" spans="1:14" ht="22.5" customHeight="1">
      <c r="A3" s="7" t="s">
        <v>64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2.5" customHeight="1">
      <c r="A4" s="7" t="s">
        <v>152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22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 t="s">
        <v>90</v>
      </c>
    </row>
    <row r="6" spans="2:14" ht="22.5" customHeight="1">
      <c r="B6" s="6"/>
      <c r="C6" s="6"/>
      <c r="D6" s="6"/>
      <c r="E6" s="6"/>
      <c r="F6" s="98" t="s">
        <v>84</v>
      </c>
      <c r="G6" s="98"/>
      <c r="H6" s="98"/>
      <c r="I6" s="98"/>
      <c r="J6" s="98"/>
      <c r="K6" s="98"/>
      <c r="L6" s="98"/>
      <c r="M6" s="98"/>
      <c r="N6" s="98"/>
    </row>
    <row r="7" spans="4:13" s="2" customFormat="1" ht="22.5" customHeight="1">
      <c r="D7" s="6"/>
      <c r="F7" s="12" t="s">
        <v>49</v>
      </c>
      <c r="G7" s="12"/>
      <c r="H7" s="12"/>
      <c r="J7" s="99" t="s">
        <v>81</v>
      </c>
      <c r="K7" s="99"/>
      <c r="L7" s="99"/>
      <c r="M7" s="12"/>
    </row>
    <row r="8" spans="4:13" s="2" customFormat="1" ht="22.5" customHeight="1">
      <c r="D8" s="6"/>
      <c r="F8" s="12" t="s">
        <v>98</v>
      </c>
      <c r="G8" s="12"/>
      <c r="H8" s="12" t="s">
        <v>111</v>
      </c>
      <c r="J8" s="12" t="s">
        <v>168</v>
      </c>
      <c r="K8" s="4"/>
      <c r="L8" s="12"/>
      <c r="M8" s="12"/>
    </row>
    <row r="9" spans="4:14" s="2" customFormat="1" ht="22.5" customHeight="1">
      <c r="D9" s="95" t="s">
        <v>0</v>
      </c>
      <c r="F9" s="11" t="s">
        <v>50</v>
      </c>
      <c r="G9" s="12"/>
      <c r="H9" s="11" t="s">
        <v>112</v>
      </c>
      <c r="J9" s="11" t="s">
        <v>86</v>
      </c>
      <c r="K9" s="12"/>
      <c r="L9" s="11" t="s">
        <v>82</v>
      </c>
      <c r="M9" s="12"/>
      <c r="N9" s="11" t="s">
        <v>48</v>
      </c>
    </row>
    <row r="10" spans="1:15" s="4" customFormat="1" ht="22.5" customHeight="1">
      <c r="A10" s="7" t="s">
        <v>108</v>
      </c>
      <c r="B10" s="1"/>
      <c r="C10" s="1"/>
      <c r="D10" s="28"/>
      <c r="E10" s="12"/>
      <c r="F10" s="16">
        <v>72500</v>
      </c>
      <c r="G10" s="16"/>
      <c r="H10" s="16">
        <v>709576</v>
      </c>
      <c r="I10" s="16"/>
      <c r="J10" s="16">
        <v>7250</v>
      </c>
      <c r="K10" s="16"/>
      <c r="L10" s="16">
        <v>19508</v>
      </c>
      <c r="M10" s="16"/>
      <c r="N10" s="16">
        <f>SUM(F10:L10)</f>
        <v>808834</v>
      </c>
      <c r="O10" s="12"/>
    </row>
    <row r="11" spans="1:14" ht="22.5" customHeight="1">
      <c r="A11" s="9" t="s">
        <v>113</v>
      </c>
      <c r="E11" s="2"/>
      <c r="F11" s="14">
        <v>0</v>
      </c>
      <c r="G11" s="16"/>
      <c r="H11" s="14">
        <v>0</v>
      </c>
      <c r="I11" s="16"/>
      <c r="J11" s="14">
        <v>0</v>
      </c>
      <c r="K11" s="16"/>
      <c r="L11" s="14">
        <f>PL!G64</f>
        <v>53202</v>
      </c>
      <c r="M11" s="16"/>
      <c r="N11" s="14">
        <f>SUM(F11:L11)</f>
        <v>53202</v>
      </c>
    </row>
    <row r="12" spans="1:14" ht="22.5" customHeight="1">
      <c r="A12" s="9" t="s">
        <v>104</v>
      </c>
      <c r="D12" s="28"/>
      <c r="E12" s="2"/>
      <c r="F12" s="16">
        <f>SUM(F11:F11)</f>
        <v>0</v>
      </c>
      <c r="G12" s="16"/>
      <c r="H12" s="16">
        <f>SUM(H11:H11)</f>
        <v>0</v>
      </c>
      <c r="I12" s="16"/>
      <c r="J12" s="16">
        <f>SUM(J11:J11)</f>
        <v>0</v>
      </c>
      <c r="K12" s="16"/>
      <c r="L12" s="16">
        <f>SUM(L11:L11)</f>
        <v>53202</v>
      </c>
      <c r="M12" s="16"/>
      <c r="N12" s="16">
        <f>SUM(N11:N11)</f>
        <v>53202</v>
      </c>
    </row>
    <row r="13" spans="1:14" ht="22.5" customHeight="1">
      <c r="A13" s="9" t="s">
        <v>153</v>
      </c>
      <c r="D13" s="96">
        <v>8</v>
      </c>
      <c r="E13" s="2"/>
      <c r="F13" s="16">
        <v>9062</v>
      </c>
      <c r="G13" s="16"/>
      <c r="H13" s="16">
        <v>0</v>
      </c>
      <c r="I13" s="16"/>
      <c r="J13" s="16">
        <v>0</v>
      </c>
      <c r="K13" s="16"/>
      <c r="L13" s="16">
        <v>0</v>
      </c>
      <c r="M13" s="16"/>
      <c r="N13" s="16">
        <f>SUM(F13:L13)</f>
        <v>9062</v>
      </c>
    </row>
    <row r="14" spans="1:14" ht="22.5" customHeight="1">
      <c r="A14" s="9" t="s">
        <v>154</v>
      </c>
      <c r="D14" s="96">
        <v>9</v>
      </c>
      <c r="E14" s="2"/>
      <c r="F14" s="16">
        <v>0</v>
      </c>
      <c r="G14" s="16"/>
      <c r="H14" s="16">
        <v>0</v>
      </c>
      <c r="I14" s="16"/>
      <c r="J14" s="16">
        <v>0</v>
      </c>
      <c r="K14" s="16"/>
      <c r="L14" s="16">
        <v>-14500</v>
      </c>
      <c r="M14" s="16"/>
      <c r="N14" s="14">
        <f>SUM(F14:L14)</f>
        <v>-14500</v>
      </c>
    </row>
    <row r="15" spans="1:14" ht="22.5" customHeight="1" thickBot="1">
      <c r="A15" s="7" t="s">
        <v>150</v>
      </c>
      <c r="D15" s="96"/>
      <c r="E15" s="12"/>
      <c r="F15" s="15">
        <f>SUM(F10,F12:F14)</f>
        <v>81562</v>
      </c>
      <c r="G15" s="16"/>
      <c r="H15" s="15">
        <f>SUM(H10,H12:H14)</f>
        <v>709576</v>
      </c>
      <c r="I15" s="16"/>
      <c r="J15" s="15">
        <f>SUM(J10,J12:J14)</f>
        <v>7250</v>
      </c>
      <c r="K15" s="16"/>
      <c r="L15" s="15">
        <f>SUM(L10,L12:L14)</f>
        <v>58210</v>
      </c>
      <c r="M15" s="16"/>
      <c r="N15" s="15">
        <f>SUM(N10,N12:N14)</f>
        <v>856598</v>
      </c>
    </row>
    <row r="16" spans="1:14" ht="22.5" customHeight="1" thickTop="1">
      <c r="A16" s="7"/>
      <c r="D16" s="96"/>
      <c r="E16" s="12"/>
      <c r="F16" s="16"/>
      <c r="G16" s="16"/>
      <c r="H16" s="16"/>
      <c r="I16" s="16"/>
      <c r="J16" s="16"/>
      <c r="K16" s="16"/>
      <c r="L16" s="16"/>
      <c r="M16" s="16"/>
      <c r="N16" s="16"/>
    </row>
    <row r="17" spans="1:15" s="4" customFormat="1" ht="22.5" customHeight="1">
      <c r="A17" s="7" t="s">
        <v>140</v>
      </c>
      <c r="D17" s="96"/>
      <c r="E17" s="12"/>
      <c r="F17" s="16">
        <v>81562</v>
      </c>
      <c r="G17" s="16"/>
      <c r="H17" s="16">
        <v>709576</v>
      </c>
      <c r="I17" s="16"/>
      <c r="J17" s="16">
        <v>8156</v>
      </c>
      <c r="K17" s="16"/>
      <c r="L17" s="16">
        <v>133004</v>
      </c>
      <c r="M17" s="16"/>
      <c r="N17" s="16">
        <f>SUM(F17:L17)</f>
        <v>932298</v>
      </c>
      <c r="O17" s="12"/>
    </row>
    <row r="18" spans="1:14" ht="22.5" customHeight="1">
      <c r="A18" s="9" t="s">
        <v>113</v>
      </c>
      <c r="D18" s="96"/>
      <c r="E18" s="2"/>
      <c r="F18" s="14">
        <v>0</v>
      </c>
      <c r="G18" s="13"/>
      <c r="H18" s="14">
        <v>0</v>
      </c>
      <c r="I18" s="13"/>
      <c r="J18" s="14">
        <v>0</v>
      </c>
      <c r="K18" s="16"/>
      <c r="L18" s="14">
        <f>PL!E60</f>
        <v>60108</v>
      </c>
      <c r="M18" s="16"/>
      <c r="N18" s="14">
        <f>SUM(F18:L18)</f>
        <v>60108</v>
      </c>
    </row>
    <row r="19" spans="1:14" ht="22.5" customHeight="1">
      <c r="A19" s="9" t="s">
        <v>104</v>
      </c>
      <c r="D19" s="96"/>
      <c r="E19" s="2"/>
      <c r="F19" s="13">
        <f>SUM(F18:F18)</f>
        <v>0</v>
      </c>
      <c r="G19" s="13"/>
      <c r="H19" s="13">
        <f>SUM(H18:H18)</f>
        <v>0</v>
      </c>
      <c r="I19" s="13"/>
      <c r="J19" s="13">
        <f>SUM(J18:J18)</f>
        <v>0</v>
      </c>
      <c r="K19" s="16"/>
      <c r="L19" s="13">
        <f>SUM(L18:L18)</f>
        <v>60108</v>
      </c>
      <c r="M19" s="16"/>
      <c r="N19" s="13">
        <f>SUM(N18:N18)</f>
        <v>60108</v>
      </c>
    </row>
    <row r="20" spans="1:14" ht="22.5" customHeight="1">
      <c r="A20" s="9" t="s">
        <v>154</v>
      </c>
      <c r="D20" s="96">
        <v>9</v>
      </c>
      <c r="E20" s="2"/>
      <c r="F20" s="13">
        <v>0</v>
      </c>
      <c r="G20" s="13"/>
      <c r="H20" s="13">
        <v>0</v>
      </c>
      <c r="I20" s="13"/>
      <c r="J20" s="13">
        <v>0</v>
      </c>
      <c r="K20" s="16"/>
      <c r="L20" s="13">
        <v>-122343</v>
      </c>
      <c r="M20" s="16"/>
      <c r="N20" s="13">
        <f>SUM(F20:L20)</f>
        <v>-122343</v>
      </c>
    </row>
    <row r="21" spans="1:14" ht="22.5" customHeight="1" thickBot="1">
      <c r="A21" s="7" t="s">
        <v>151</v>
      </c>
      <c r="D21" s="10"/>
      <c r="E21" s="12"/>
      <c r="F21" s="15">
        <f>SUM(F19:F20,F17)</f>
        <v>81562</v>
      </c>
      <c r="G21" s="16"/>
      <c r="H21" s="15">
        <f>SUM(H19:H20,H17)</f>
        <v>709576</v>
      </c>
      <c r="I21" s="16"/>
      <c r="J21" s="15">
        <f>SUM(J19:J20,J17)</f>
        <v>8156</v>
      </c>
      <c r="K21" s="16"/>
      <c r="L21" s="15">
        <f>SUM(L19:L20,L17)</f>
        <v>70769</v>
      </c>
      <c r="M21" s="16"/>
      <c r="N21" s="15">
        <f>SUM(N19:N20,N17)</f>
        <v>870063</v>
      </c>
    </row>
    <row r="22" spans="1:14" ht="22.5" customHeight="1" thickTop="1">
      <c r="A22" s="7"/>
      <c r="D22" s="12"/>
      <c r="E22" s="12"/>
      <c r="F22" s="16">
        <f>SUM(F21-'BS'!E67)</f>
        <v>0</v>
      </c>
      <c r="G22" s="16"/>
      <c r="H22" s="16">
        <f>H21-'BS'!E68</f>
        <v>0</v>
      </c>
      <c r="I22" s="16"/>
      <c r="J22" s="16">
        <f>SUM(J21-'BS'!E70)</f>
        <v>0</v>
      </c>
      <c r="K22" s="16"/>
      <c r="L22" s="16">
        <f>SUM(L21-'BS'!E71)</f>
        <v>0</v>
      </c>
      <c r="M22" s="16"/>
      <c r="N22" s="16">
        <f>SUM(N21-'BS'!E72)</f>
        <v>0</v>
      </c>
    </row>
    <row r="23" spans="1:5" ht="22.5" customHeight="1">
      <c r="A23" s="7"/>
      <c r="D23" s="12"/>
      <c r="E23" s="12"/>
    </row>
    <row r="24" ht="22.5" customHeight="1">
      <c r="A24" s="9" t="s">
        <v>9</v>
      </c>
    </row>
  </sheetData>
  <sheetProtection/>
  <mergeCells count="2">
    <mergeCell ref="F6:N6"/>
    <mergeCell ref="J7:L7"/>
  </mergeCells>
  <printOptions horizontalCentered="1"/>
  <pageMargins left="0.984251968503937" right="0.31496062992125984" top="0.7874015748031497" bottom="0.1968503937007874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view="pageBreakPreview" zoomScale="90" zoomScaleNormal="85" zoomScaleSheetLayoutView="90" zoomScalePageLayoutView="0" workbookViewId="0" topLeftCell="A1">
      <selection activeCell="B17" sqref="B17"/>
    </sheetView>
  </sheetViews>
  <sheetFormatPr defaultColWidth="9.140625" defaultRowHeight="24" customHeight="1"/>
  <cols>
    <col min="1" max="1" width="11.140625" style="1" customWidth="1"/>
    <col min="2" max="2" width="35.7109375" style="1" customWidth="1"/>
    <col min="3" max="3" width="1.1484375" style="1" customWidth="1"/>
    <col min="4" max="4" width="6.421875" style="1" customWidth="1"/>
    <col min="5" max="5" width="2.28125" style="1" customWidth="1"/>
    <col min="6" max="6" width="16.28125" style="1" customWidth="1"/>
    <col min="7" max="7" width="2.140625" style="1" customWidth="1"/>
    <col min="8" max="8" width="16.28125" style="1" customWidth="1"/>
    <col min="9" max="9" width="2.140625" style="1" customWidth="1"/>
    <col min="10" max="10" width="16.28125" style="1" customWidth="1"/>
    <col min="11" max="11" width="2.140625" style="1" customWidth="1"/>
    <col min="12" max="12" width="16.28125" style="1" customWidth="1"/>
    <col min="13" max="13" width="2.140625" style="1" customWidth="1"/>
    <col min="14" max="14" width="16.28125" style="1" customWidth="1"/>
    <col min="15" max="16384" width="9.140625" style="1" customWidth="1"/>
  </cols>
  <sheetData>
    <row r="1" ht="22.5" customHeight="1">
      <c r="N1" s="3" t="s">
        <v>94</v>
      </c>
    </row>
    <row r="2" ht="22.5" customHeight="1">
      <c r="A2" s="7" t="s">
        <v>158</v>
      </c>
    </row>
    <row r="3" spans="1:14" ht="22.5" customHeight="1">
      <c r="A3" s="7" t="s">
        <v>64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2.5" customHeight="1">
      <c r="A4" s="7" t="s">
        <v>152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22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 t="s">
        <v>90</v>
      </c>
    </row>
    <row r="6" spans="2:14" ht="22.5" customHeight="1">
      <c r="B6" s="6"/>
      <c r="C6" s="6"/>
      <c r="D6" s="6"/>
      <c r="E6" s="6"/>
      <c r="F6" s="98" t="s">
        <v>85</v>
      </c>
      <c r="G6" s="98"/>
      <c r="H6" s="98"/>
      <c r="I6" s="98"/>
      <c r="J6" s="98"/>
      <c r="K6" s="98"/>
      <c r="L6" s="98"/>
      <c r="M6" s="98"/>
      <c r="N6" s="98"/>
    </row>
    <row r="7" spans="4:13" s="2" customFormat="1" ht="22.5" customHeight="1">
      <c r="D7" s="6"/>
      <c r="F7" s="12" t="s">
        <v>49</v>
      </c>
      <c r="G7" s="12"/>
      <c r="H7" s="12"/>
      <c r="J7" s="99" t="s">
        <v>81</v>
      </c>
      <c r="K7" s="99"/>
      <c r="L7" s="99"/>
      <c r="M7" s="12"/>
    </row>
    <row r="8" spans="4:13" s="2" customFormat="1" ht="22.5" customHeight="1">
      <c r="D8" s="28"/>
      <c r="F8" s="12" t="s">
        <v>98</v>
      </c>
      <c r="G8" s="12"/>
      <c r="H8" s="12" t="s">
        <v>111</v>
      </c>
      <c r="J8" s="12" t="s">
        <v>83</v>
      </c>
      <c r="K8" s="12"/>
      <c r="L8" s="12"/>
      <c r="M8" s="12"/>
    </row>
    <row r="9" spans="4:14" s="2" customFormat="1" ht="22.5" customHeight="1">
      <c r="D9" s="11" t="s">
        <v>0</v>
      </c>
      <c r="F9" s="11" t="s">
        <v>50</v>
      </c>
      <c r="G9" s="12"/>
      <c r="H9" s="11" t="s">
        <v>112</v>
      </c>
      <c r="J9" s="11" t="s">
        <v>86</v>
      </c>
      <c r="K9" s="12"/>
      <c r="L9" s="11" t="s">
        <v>82</v>
      </c>
      <c r="M9" s="12"/>
      <c r="N9" s="11" t="s">
        <v>48</v>
      </c>
    </row>
    <row r="10" spans="1:14" s="4" customFormat="1" ht="22.5" customHeight="1">
      <c r="A10" s="7" t="s">
        <v>108</v>
      </c>
      <c r="B10" s="1"/>
      <c r="C10" s="1"/>
      <c r="D10" s="28"/>
      <c r="E10" s="12"/>
      <c r="F10" s="16">
        <v>72500</v>
      </c>
      <c r="G10" s="16"/>
      <c r="H10" s="16">
        <v>709576</v>
      </c>
      <c r="I10" s="16"/>
      <c r="J10" s="16">
        <v>7250</v>
      </c>
      <c r="K10" s="16"/>
      <c r="L10" s="16">
        <v>18758</v>
      </c>
      <c r="M10" s="16"/>
      <c r="N10" s="16">
        <f>SUM(F10:L10)</f>
        <v>808084</v>
      </c>
    </row>
    <row r="11" spans="1:14" ht="22.5" customHeight="1">
      <c r="A11" s="9" t="s">
        <v>113</v>
      </c>
      <c r="D11" s="28"/>
      <c r="E11" s="2"/>
      <c r="F11" s="14">
        <v>0</v>
      </c>
      <c r="G11" s="13"/>
      <c r="H11" s="14">
        <v>0</v>
      </c>
      <c r="I11" s="13"/>
      <c r="J11" s="14">
        <v>0</v>
      </c>
      <c r="K11" s="16"/>
      <c r="L11" s="14">
        <f>PL!K64</f>
        <v>51414</v>
      </c>
      <c r="M11" s="16"/>
      <c r="N11" s="14">
        <f>SUM(F11:L11)</f>
        <v>51414</v>
      </c>
    </row>
    <row r="12" spans="1:14" ht="22.5" customHeight="1">
      <c r="A12" s="9" t="s">
        <v>104</v>
      </c>
      <c r="D12" s="28"/>
      <c r="E12" s="2"/>
      <c r="F12" s="13">
        <f>SUM(F11)</f>
        <v>0</v>
      </c>
      <c r="G12" s="13"/>
      <c r="H12" s="13">
        <f>SUM(H11)</f>
        <v>0</v>
      </c>
      <c r="I12" s="13"/>
      <c r="J12" s="13">
        <f>SUM(J11)</f>
        <v>0</v>
      </c>
      <c r="K12" s="16"/>
      <c r="L12" s="13">
        <f>SUM(L11)</f>
        <v>51414</v>
      </c>
      <c r="M12" s="16"/>
      <c r="N12" s="13">
        <f>SUM(N11)</f>
        <v>51414</v>
      </c>
    </row>
    <row r="13" spans="1:14" ht="22.5" customHeight="1">
      <c r="A13" s="9" t="s">
        <v>153</v>
      </c>
      <c r="D13" s="96">
        <v>8</v>
      </c>
      <c r="E13" s="2"/>
      <c r="F13" s="13">
        <v>9062</v>
      </c>
      <c r="G13" s="13"/>
      <c r="H13" s="13">
        <v>0</v>
      </c>
      <c r="I13" s="13"/>
      <c r="J13" s="13">
        <v>0</v>
      </c>
      <c r="K13" s="16"/>
      <c r="L13" s="13">
        <v>0</v>
      </c>
      <c r="M13" s="16"/>
      <c r="N13" s="16">
        <f>SUM(F13:L13)</f>
        <v>9062</v>
      </c>
    </row>
    <row r="14" spans="1:14" ht="22.5" customHeight="1">
      <c r="A14" s="9" t="s">
        <v>154</v>
      </c>
      <c r="D14" s="96">
        <v>9</v>
      </c>
      <c r="E14" s="2"/>
      <c r="F14" s="13">
        <v>0</v>
      </c>
      <c r="G14" s="13"/>
      <c r="H14" s="13">
        <v>0</v>
      </c>
      <c r="I14" s="13"/>
      <c r="J14" s="13">
        <v>0</v>
      </c>
      <c r="K14" s="16"/>
      <c r="L14" s="13">
        <v>-14500</v>
      </c>
      <c r="M14" s="16"/>
      <c r="N14" s="14">
        <f>SUM(F14:L14)</f>
        <v>-14500</v>
      </c>
    </row>
    <row r="15" spans="1:14" ht="22.5" customHeight="1" thickBot="1">
      <c r="A15" s="7" t="s">
        <v>150</v>
      </c>
      <c r="D15" s="96"/>
      <c r="E15" s="12"/>
      <c r="F15" s="15">
        <f>SUM(F12:F14,F10)</f>
        <v>81562</v>
      </c>
      <c r="G15" s="16"/>
      <c r="H15" s="15">
        <f>SUM(H12:H14,H10)</f>
        <v>709576</v>
      </c>
      <c r="I15" s="16"/>
      <c r="J15" s="15">
        <f>SUM(J12:J14,J10)</f>
        <v>7250</v>
      </c>
      <c r="K15" s="16"/>
      <c r="L15" s="15">
        <f>SUM(L12:L14,L10)</f>
        <v>55672</v>
      </c>
      <c r="M15" s="16"/>
      <c r="N15" s="15">
        <f>SUM(N12:N14,N10)</f>
        <v>854060</v>
      </c>
    </row>
    <row r="16" spans="1:14" ht="22.5" customHeight="1" thickTop="1">
      <c r="A16" s="7"/>
      <c r="D16" s="96"/>
      <c r="E16" s="12"/>
      <c r="F16" s="16"/>
      <c r="G16" s="16"/>
      <c r="H16" s="16"/>
      <c r="I16" s="16"/>
      <c r="J16" s="16"/>
      <c r="K16" s="16"/>
      <c r="L16" s="16"/>
      <c r="M16" s="16"/>
      <c r="N16" s="16"/>
    </row>
    <row r="17" spans="1:14" s="4" customFormat="1" ht="22.5" customHeight="1">
      <c r="A17" s="7" t="s">
        <v>140</v>
      </c>
      <c r="D17" s="96"/>
      <c r="E17" s="12"/>
      <c r="F17" s="16">
        <v>81562</v>
      </c>
      <c r="G17" s="16"/>
      <c r="H17" s="16">
        <v>709576</v>
      </c>
      <c r="I17" s="16"/>
      <c r="J17" s="16">
        <v>8156</v>
      </c>
      <c r="K17" s="16"/>
      <c r="L17" s="16">
        <v>132531</v>
      </c>
      <c r="M17" s="16"/>
      <c r="N17" s="16">
        <f>SUM(F17:L17)</f>
        <v>931825</v>
      </c>
    </row>
    <row r="18" spans="1:14" ht="22.5" customHeight="1">
      <c r="A18" s="9" t="s">
        <v>113</v>
      </c>
      <c r="D18" s="96"/>
      <c r="E18" s="2"/>
      <c r="F18" s="14">
        <v>0</v>
      </c>
      <c r="G18" s="13"/>
      <c r="H18" s="14">
        <v>0</v>
      </c>
      <c r="I18" s="13"/>
      <c r="J18" s="14">
        <v>0</v>
      </c>
      <c r="K18" s="16"/>
      <c r="L18" s="14">
        <f>PL!I60</f>
        <v>58058</v>
      </c>
      <c r="M18" s="16"/>
      <c r="N18" s="14">
        <f>SUM(F18:L18)</f>
        <v>58058</v>
      </c>
    </row>
    <row r="19" spans="1:14" ht="22.5" customHeight="1">
      <c r="A19" s="9" t="s">
        <v>104</v>
      </c>
      <c r="D19" s="96"/>
      <c r="E19" s="2"/>
      <c r="F19" s="13">
        <f>SUM(F18:F18)</f>
        <v>0</v>
      </c>
      <c r="G19" s="13"/>
      <c r="H19" s="13">
        <f>SUM(H18:H18)</f>
        <v>0</v>
      </c>
      <c r="I19" s="13"/>
      <c r="J19" s="13">
        <f>SUM(J18:J18)</f>
        <v>0</v>
      </c>
      <c r="K19" s="16"/>
      <c r="L19" s="13">
        <f>SUM(L18:L18)</f>
        <v>58058</v>
      </c>
      <c r="M19" s="16"/>
      <c r="N19" s="13">
        <f>SUM(N18:N18)</f>
        <v>58058</v>
      </c>
    </row>
    <row r="20" spans="1:14" ht="22.5" customHeight="1">
      <c r="A20" s="9" t="s">
        <v>154</v>
      </c>
      <c r="D20" s="96">
        <v>9</v>
      </c>
      <c r="E20" s="2"/>
      <c r="F20" s="13">
        <v>0</v>
      </c>
      <c r="G20" s="13"/>
      <c r="H20" s="13">
        <v>0</v>
      </c>
      <c r="I20" s="13"/>
      <c r="J20" s="13">
        <v>0</v>
      </c>
      <c r="K20" s="16"/>
      <c r="L20" s="13">
        <v>-122343</v>
      </c>
      <c r="M20" s="16"/>
      <c r="N20" s="13">
        <f>SUM(F20:L20)</f>
        <v>-122343</v>
      </c>
    </row>
    <row r="21" spans="1:14" ht="22.5" customHeight="1" thickBot="1">
      <c r="A21" s="7" t="s">
        <v>151</v>
      </c>
      <c r="D21" s="96"/>
      <c r="E21" s="12"/>
      <c r="F21" s="15">
        <f>SUM(F19:F20,F17)</f>
        <v>81562</v>
      </c>
      <c r="G21" s="16"/>
      <c r="H21" s="15">
        <f>SUM(H19:H20,H17)</f>
        <v>709576</v>
      </c>
      <c r="I21" s="16"/>
      <c r="J21" s="15">
        <f>SUM(J19:J20,J17)</f>
        <v>8156</v>
      </c>
      <c r="K21" s="16"/>
      <c r="L21" s="15">
        <f>SUM(L19:L20,L17)</f>
        <v>68246</v>
      </c>
      <c r="M21" s="16"/>
      <c r="N21" s="15">
        <f>SUM(N19:N20,N17)</f>
        <v>867540</v>
      </c>
    </row>
    <row r="22" spans="1:14" ht="22.5" customHeight="1" thickTop="1">
      <c r="A22" s="7"/>
      <c r="D22" s="12"/>
      <c r="E22" s="12"/>
      <c r="F22" s="16">
        <f>SUM(F21-'BS'!I67)</f>
        <v>0</v>
      </c>
      <c r="G22" s="16"/>
      <c r="H22" s="16">
        <f>H21-'BS'!I68</f>
        <v>0</v>
      </c>
      <c r="I22" s="16"/>
      <c r="J22" s="16">
        <f>SUM(J21-'BS'!I70)</f>
        <v>0</v>
      </c>
      <c r="K22" s="16"/>
      <c r="L22" s="16">
        <f>SUM(L21-'BS'!I71)</f>
        <v>0</v>
      </c>
      <c r="M22" s="16"/>
      <c r="N22" s="16">
        <f>SUM(N21-'BS'!I72)</f>
        <v>0</v>
      </c>
    </row>
    <row r="23" spans="1:5" ht="22.5" customHeight="1">
      <c r="A23" s="7"/>
      <c r="D23" s="12"/>
      <c r="E23" s="12"/>
    </row>
    <row r="24" ht="22.5" customHeight="1">
      <c r="A24" s="9" t="s">
        <v>9</v>
      </c>
    </row>
  </sheetData>
  <sheetProtection/>
  <mergeCells count="2">
    <mergeCell ref="J7:L7"/>
    <mergeCell ref="F6:N6"/>
  </mergeCells>
  <printOptions horizontalCentered="1"/>
  <pageMargins left="0.984251968503937" right="0.31496062992125984" top="0.7874015748031497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Koonnipa Tawang</cp:lastModifiedBy>
  <cp:lastPrinted>2018-08-10T07:35:57Z</cp:lastPrinted>
  <dcterms:created xsi:type="dcterms:W3CDTF">2011-03-15T03:50:46Z</dcterms:created>
  <dcterms:modified xsi:type="dcterms:W3CDTF">2018-08-10T07:36:06Z</dcterms:modified>
  <cp:category/>
  <cp:version/>
  <cp:contentType/>
  <cp:contentStatus/>
</cp:coreProperties>
</file>