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155" activeTab="1"/>
  </bookViews>
  <sheets>
    <sheet name="BS" sheetId="1" r:id="rId1"/>
    <sheet name="PL" sheetId="2" r:id="rId2"/>
    <sheet name="CE Conso" sheetId="3" r:id="rId3"/>
    <sheet name="CE Company" sheetId="4" r:id="rId4"/>
  </sheets>
  <definedNames>
    <definedName name="_xlnm.Print_Area" localSheetId="0">'BS'!$A$1:$L$67</definedName>
    <definedName name="_xlnm.Print_Area" localSheetId="3">'CE Company'!$A$1:$N$27</definedName>
    <definedName name="_xlnm.Print_Area" localSheetId="2">'CE Conso'!$A$1:$N$27</definedName>
    <definedName name="_xlnm.Print_Area" localSheetId="1">'PL'!$A$1:$L$129</definedName>
  </definedNames>
  <calcPr fullCalcOnLoad="1"/>
</workbook>
</file>

<file path=xl/sharedStrings.xml><?xml version="1.0" encoding="utf-8"?>
<sst xmlns="http://schemas.openxmlformats.org/spreadsheetml/2006/main" count="250" uniqueCount="180">
  <si>
    <t>(Unit: Baht)</t>
  </si>
  <si>
    <t>Note</t>
  </si>
  <si>
    <t>Assets</t>
  </si>
  <si>
    <t>Current assets</t>
  </si>
  <si>
    <t>Cash and cash equivalents</t>
  </si>
  <si>
    <t>Other current assets</t>
  </si>
  <si>
    <t>Total current assets</t>
  </si>
  <si>
    <t>Non-current assets</t>
  </si>
  <si>
    <t>Total non-current assets</t>
  </si>
  <si>
    <t>Total assets</t>
  </si>
  <si>
    <t>The accompanying notes are an integral part of the financial statements.</t>
  </si>
  <si>
    <t>Liabilities and shareholders' equity</t>
  </si>
  <si>
    <t>Current liabilities</t>
  </si>
  <si>
    <t>Income tax payable</t>
  </si>
  <si>
    <t>Other current liabilities</t>
  </si>
  <si>
    <t>Total current liabilities</t>
  </si>
  <si>
    <t>Non-current liabilities</t>
  </si>
  <si>
    <t xml:space="preserve">Other non-current liabilities </t>
  </si>
  <si>
    <t>Total non-current liabilities</t>
  </si>
  <si>
    <t>Total liabilities</t>
  </si>
  <si>
    <t>Shareholders' equity</t>
  </si>
  <si>
    <t>Share capital</t>
  </si>
  <si>
    <t xml:space="preserve">   Registered</t>
  </si>
  <si>
    <t>Total shareholders' equity</t>
  </si>
  <si>
    <t>Total liabilities and shareholders' equity</t>
  </si>
  <si>
    <t>Directors</t>
  </si>
  <si>
    <t>Revenues</t>
  </si>
  <si>
    <t>Other income</t>
  </si>
  <si>
    <t>Total revenues</t>
  </si>
  <si>
    <t>Expenses</t>
  </si>
  <si>
    <t>Administrative expenses</t>
  </si>
  <si>
    <t>Total expenses</t>
  </si>
  <si>
    <t>Finance cost</t>
  </si>
  <si>
    <t>Earnings per share</t>
  </si>
  <si>
    <t>Cash flows from operating activities</t>
  </si>
  <si>
    <t>Profit before tax</t>
  </si>
  <si>
    <t xml:space="preserve">   Depreciation and amortisation</t>
  </si>
  <si>
    <t xml:space="preserve">   Interest income</t>
  </si>
  <si>
    <t xml:space="preserve">   changes in operating assets and liabilities</t>
  </si>
  <si>
    <t>Operating assets (increase) decrease</t>
  </si>
  <si>
    <t xml:space="preserve">   Inventories</t>
  </si>
  <si>
    <t xml:space="preserve">   Other current assets</t>
  </si>
  <si>
    <t xml:space="preserve">   Other current liabilities</t>
  </si>
  <si>
    <t xml:space="preserve">   Other non-current liabilities</t>
  </si>
  <si>
    <t>Cash flows from investing activities</t>
  </si>
  <si>
    <t>Cash flows from financing activities</t>
  </si>
  <si>
    <t xml:space="preserve">The accompanying notes are an integral part of the financial statements. </t>
  </si>
  <si>
    <t>Total</t>
  </si>
  <si>
    <t>Issued and</t>
  </si>
  <si>
    <t>share capital</t>
  </si>
  <si>
    <t>Other comprehensive income:</t>
  </si>
  <si>
    <t xml:space="preserve">Adjustments to reconcile profit before tax to </t>
  </si>
  <si>
    <t>Provision for long-term employee benefits</t>
  </si>
  <si>
    <t xml:space="preserve">   Provision for long-term employee benefits</t>
  </si>
  <si>
    <t>Profit  for the year</t>
  </si>
  <si>
    <t>Other comprehensive income for the year</t>
  </si>
  <si>
    <t>Total comprehensive income for the year</t>
  </si>
  <si>
    <t xml:space="preserve">Profit from operating activities before  </t>
  </si>
  <si>
    <t>Cash and cash equivalents at beginning of year</t>
  </si>
  <si>
    <t>Cash and cash equivalents at end of year</t>
  </si>
  <si>
    <t>Trade and other payables</t>
  </si>
  <si>
    <t xml:space="preserve">Inventories </t>
  </si>
  <si>
    <t xml:space="preserve">Property, plant and equipment </t>
  </si>
  <si>
    <t xml:space="preserve">   Trade and other receivables</t>
  </si>
  <si>
    <t xml:space="preserve">   Trade and other payables</t>
  </si>
  <si>
    <t>Income tax expenses</t>
  </si>
  <si>
    <t>Statement of comprehensive income</t>
  </si>
  <si>
    <t>Cash flow statement</t>
  </si>
  <si>
    <t>Cash flow statement (continued)</t>
  </si>
  <si>
    <t>Statement of changes in shareholders' equity</t>
  </si>
  <si>
    <t xml:space="preserve">Intangible assets </t>
  </si>
  <si>
    <t>Deferred tax assets</t>
  </si>
  <si>
    <t>Profit before finance cost and income tax expenses</t>
  </si>
  <si>
    <t>Profit before income tax expenses</t>
  </si>
  <si>
    <t>Current portion of liabilities under finance</t>
  </si>
  <si>
    <t xml:space="preserve">   lease agreements</t>
  </si>
  <si>
    <t>Liabilities under finance lease agreements</t>
  </si>
  <si>
    <t xml:space="preserve">Provision for decommissioning </t>
  </si>
  <si>
    <t>Cost of sales</t>
  </si>
  <si>
    <t xml:space="preserve">   Finance costs</t>
  </si>
  <si>
    <t>Net cash flows used in investing activities</t>
  </si>
  <si>
    <t>Trade and other receivables</t>
  </si>
  <si>
    <t>Rental deposits</t>
  </si>
  <si>
    <t>Profit or loss:</t>
  </si>
  <si>
    <t>Basic earnings per share</t>
  </si>
  <si>
    <t xml:space="preserve">   Rental deposits</t>
  </si>
  <si>
    <t>Net cash flows from operating activities</t>
  </si>
  <si>
    <t>Supplemental cash flows information</t>
  </si>
  <si>
    <t xml:space="preserve">   Weighted average number of ordinary shares</t>
  </si>
  <si>
    <t>(Unit: Share)</t>
  </si>
  <si>
    <t>Retained earnings</t>
  </si>
  <si>
    <t>Unappropriated</t>
  </si>
  <si>
    <t>Appropriated -</t>
  </si>
  <si>
    <t>Consolidated financial statements</t>
  </si>
  <si>
    <t>Separate financial statements</t>
  </si>
  <si>
    <t>statutory reserve</t>
  </si>
  <si>
    <t xml:space="preserve">   Write-off equipment</t>
  </si>
  <si>
    <t xml:space="preserve">   Interest paid</t>
  </si>
  <si>
    <t xml:space="preserve">   Cash paid for decommissioning of assets</t>
  </si>
  <si>
    <t>Dividend paid</t>
  </si>
  <si>
    <t xml:space="preserve">   Loss on sale of equipment</t>
  </si>
  <si>
    <t>Proceed from sale of equipment</t>
  </si>
  <si>
    <t xml:space="preserve">   Other non-current assets</t>
  </si>
  <si>
    <t>Decrease in liabilities under finance lease agreements</t>
  </si>
  <si>
    <t xml:space="preserve">   Profit attributable to equity holders of the Company</t>
  </si>
  <si>
    <t xml:space="preserve">   Interest received</t>
  </si>
  <si>
    <t>Non-cash items</t>
  </si>
  <si>
    <t>Statement of financial position</t>
  </si>
  <si>
    <t>Statement of financial position (continued)</t>
  </si>
  <si>
    <t xml:space="preserve">   Issued and paid-up</t>
  </si>
  <si>
    <t>Sales</t>
  </si>
  <si>
    <t>paid-up</t>
  </si>
  <si>
    <t xml:space="preserve">   Write-off rental deposits</t>
  </si>
  <si>
    <t xml:space="preserve">   Cash paid for long-term employee benefits</t>
  </si>
  <si>
    <t xml:space="preserve">   Cash paid for income tax</t>
  </si>
  <si>
    <t>Acquisition of computer software</t>
  </si>
  <si>
    <t>Acquisition of land, buildings and equipment</t>
  </si>
  <si>
    <t xml:space="preserve">      purchase of equipment</t>
  </si>
  <si>
    <t>Premium on ordinary shares</t>
  </si>
  <si>
    <t>Profit for the year</t>
  </si>
  <si>
    <t xml:space="preserve"> Premium on</t>
  </si>
  <si>
    <t>ordinary shares</t>
  </si>
  <si>
    <t>Dividend income</t>
  </si>
  <si>
    <t xml:space="preserve">   Actuarial losses, net of income tax</t>
  </si>
  <si>
    <t>Other comprehensive income not to be reclassified</t>
  </si>
  <si>
    <t xml:space="preserve">   Dividend income</t>
  </si>
  <si>
    <t xml:space="preserve">   Actuarial losses</t>
  </si>
  <si>
    <t xml:space="preserve">   to profit or loss in subsequent periods</t>
  </si>
  <si>
    <t>Repayment of long-term loans from banks</t>
  </si>
  <si>
    <t>Balance as at 1 January 2017</t>
  </si>
  <si>
    <t>Balance as at 31 December 2017</t>
  </si>
  <si>
    <t>6, 9</t>
  </si>
  <si>
    <t>Current investments</t>
  </si>
  <si>
    <t>6, 16</t>
  </si>
  <si>
    <t>Stock dividend</t>
  </si>
  <si>
    <t xml:space="preserve">   Write-off obsolete inventories</t>
  </si>
  <si>
    <t xml:space="preserve">      in securities held for trading</t>
  </si>
  <si>
    <t>Acquisition of investments in securities held for trading</t>
  </si>
  <si>
    <t xml:space="preserve">   and held-to-maturity investments</t>
  </si>
  <si>
    <t>Proceed from sales of investments in securities held for trading</t>
  </si>
  <si>
    <t>Dividend received</t>
  </si>
  <si>
    <t>Net increase (decrease) in cash and cash equivalents</t>
  </si>
  <si>
    <t xml:space="preserve">      acquisition of assets account</t>
  </si>
  <si>
    <t xml:space="preserve">   Gain on sales of investments in securities held for trading</t>
  </si>
  <si>
    <t>Operating liabilities increase (decrease)</t>
  </si>
  <si>
    <t xml:space="preserve">   Dividend receivable from a subsidiary</t>
  </si>
  <si>
    <t>Restricted bank deposits</t>
  </si>
  <si>
    <t xml:space="preserve">      to computer software account</t>
  </si>
  <si>
    <t xml:space="preserve">As at 31 December 2018 </t>
  </si>
  <si>
    <t>For the year ended 31 December 2018</t>
  </si>
  <si>
    <t>Balance as at 1 January 2018</t>
  </si>
  <si>
    <t>Balance as at 31 December 2018</t>
  </si>
  <si>
    <t xml:space="preserve">     815,625,000 ordinary shares of Baht 0.10 each </t>
  </si>
  <si>
    <t xml:space="preserve">     815,623,561 ordinary shares of Baht 0.10 each </t>
  </si>
  <si>
    <t xml:space="preserve">   Allowance for diminution in value of inventories (reversal)</t>
  </si>
  <si>
    <t xml:space="preserve">   Gain on a bargain purchase of investment in a subsidiary</t>
  </si>
  <si>
    <t xml:space="preserve">   Unrealised loss (gain) on changes in value of investments</t>
  </si>
  <si>
    <t xml:space="preserve">   Write-off computer software</t>
  </si>
  <si>
    <t xml:space="preserve">   Loss on decommissioning of assets</t>
  </si>
  <si>
    <t xml:space="preserve">   Increase (decrease) in payables for construction and</t>
  </si>
  <si>
    <t>21, 28</t>
  </si>
  <si>
    <t>Transferred unappropriated retained earnings</t>
  </si>
  <si>
    <t xml:space="preserve">   to statutory reserve</t>
  </si>
  <si>
    <t xml:space="preserve">   Allowance for impairment loss on computer software (reversal)</t>
  </si>
  <si>
    <t>Increase in restricted bank deposit</t>
  </si>
  <si>
    <t>Net cash flows used in financing activities</t>
  </si>
  <si>
    <t xml:space="preserve">      buildings and equipment accounts</t>
  </si>
  <si>
    <t xml:space="preserve">   Increase in dividend payable</t>
  </si>
  <si>
    <t>Selling and distribution expenses</t>
  </si>
  <si>
    <t>After You Public Company Limited and its subsidiaries</t>
  </si>
  <si>
    <t>Advances for acquisition of assets</t>
  </si>
  <si>
    <t xml:space="preserve">   Appropriated - Statutory reserve</t>
  </si>
  <si>
    <t xml:space="preserve">   Unappropriated</t>
  </si>
  <si>
    <t xml:space="preserve">   net cash provided by (paid from) operating activities</t>
  </si>
  <si>
    <t>Net cash from (paid for) investments in subsidiaries</t>
  </si>
  <si>
    <t>Advances paid for acquisition of assets</t>
  </si>
  <si>
    <t xml:space="preserve">   Transfer advances for acquisition of assets to </t>
  </si>
  <si>
    <t xml:space="preserve">   Transfer advances for acquisition of assets to</t>
  </si>
  <si>
    <t xml:space="preserve">   Transfer other current assets to advances for</t>
  </si>
  <si>
    <t>Investments in subsidiaries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</si>
</sst>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</numFmts>
  <fonts count="48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sz val="10"/>
      <name val="ApFont"/>
      <family val="0"/>
    </font>
    <font>
      <sz val="8"/>
      <name val="Arial"/>
      <family val="2"/>
    </font>
    <font>
      <i/>
      <sz val="16"/>
      <name val="Arial"/>
      <family val="2"/>
    </font>
    <font>
      <sz val="11"/>
      <color indexed="9"/>
      <name val="Arial"/>
      <family val="2"/>
    </font>
    <font>
      <sz val="9"/>
      <name val="Arial"/>
      <family val="2"/>
    </font>
    <font>
      <sz val="16"/>
      <name val="Angsana New"/>
      <family val="1"/>
    </font>
    <font>
      <i/>
      <sz val="16"/>
      <name val="Angsana New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tted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 horizontal="centerContinuous"/>
    </xf>
    <xf numFmtId="164" fontId="4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Alignment="1">
      <alignment horizontal="centerContinuous"/>
    </xf>
    <xf numFmtId="38" fontId="4" fillId="0" borderId="0" xfId="0" applyNumberFormat="1" applyFont="1" applyFill="1" applyAlignment="1">
      <alignment horizontal="centerContinuous"/>
    </xf>
    <xf numFmtId="37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164" fontId="4" fillId="0" borderId="0" xfId="0" applyNumberFormat="1" applyFont="1" applyFill="1" applyAlignment="1" quotePrefix="1">
      <alignment horizontal="centerContinuous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 quotePrefix="1">
      <alignment horizontal="left"/>
    </xf>
    <xf numFmtId="164" fontId="6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 quotePrefix="1">
      <alignment horizontal="left"/>
    </xf>
    <xf numFmtId="0" fontId="4" fillId="0" borderId="0" xfId="0" applyNumberFormat="1" applyFont="1" applyFill="1" applyAlignment="1" quotePrefix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43" fontId="4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39" fontId="4" fillId="0" borderId="0" xfId="0" applyNumberFormat="1" applyFont="1" applyFill="1" applyAlignment="1" applyProtection="1">
      <alignment horizontal="center"/>
      <protection/>
    </xf>
    <xf numFmtId="39" fontId="5" fillId="0" borderId="0" xfId="0" applyNumberFormat="1" applyFont="1" applyFill="1" applyAlignment="1" applyProtection="1">
      <alignment horizontal="center"/>
      <protection/>
    </xf>
    <xf numFmtId="39" fontId="4" fillId="0" borderId="0" xfId="0" applyNumberFormat="1" applyFont="1" applyFill="1" applyAlignment="1">
      <alignment/>
    </xf>
    <xf numFmtId="0" fontId="4" fillId="0" borderId="0" xfId="42" applyNumberFormat="1" applyFont="1" applyFill="1" applyAlignment="1" applyProtection="1" quotePrefix="1">
      <alignment horizontal="center"/>
      <protection/>
    </xf>
    <xf numFmtId="49" fontId="3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 horizontal="right"/>
    </xf>
    <xf numFmtId="41" fontId="4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 horizontal="right"/>
    </xf>
    <xf numFmtId="41" fontId="4" fillId="0" borderId="0" xfId="0" applyNumberFormat="1" applyFont="1" applyFill="1" applyBorder="1" applyAlignment="1">
      <alignment/>
    </xf>
    <xf numFmtId="37" fontId="3" fillId="0" borderId="0" xfId="58" applyNumberFormat="1" applyFont="1" applyFill="1" applyAlignment="1">
      <alignment horizontal="left"/>
      <protection/>
    </xf>
    <xf numFmtId="164" fontId="4" fillId="0" borderId="1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41" fontId="4" fillId="0" borderId="0" xfId="42" applyNumberFormat="1" applyFont="1" applyFill="1" applyAlignment="1">
      <alignment horizontal="center"/>
    </xf>
    <xf numFmtId="41" fontId="4" fillId="0" borderId="0" xfId="42" applyNumberFormat="1" applyFont="1" applyFill="1" applyBorder="1" applyAlignment="1">
      <alignment horizontal="center"/>
    </xf>
    <xf numFmtId="41" fontId="4" fillId="0" borderId="12" xfId="42" applyNumberFormat="1" applyFont="1" applyFill="1" applyBorder="1" applyAlignment="1">
      <alignment horizontal="center"/>
    </xf>
    <xf numFmtId="41" fontId="4" fillId="0" borderId="0" xfId="0" applyNumberFormat="1" applyFont="1" applyFill="1" applyAlignment="1">
      <alignment horizontal="center"/>
    </xf>
    <xf numFmtId="41" fontId="4" fillId="0" borderId="11" xfId="0" applyNumberFormat="1" applyFont="1" applyFill="1" applyBorder="1" applyAlignment="1">
      <alignment horizontal="center"/>
    </xf>
    <xf numFmtId="41" fontId="4" fillId="0" borderId="13" xfId="0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 horizontal="center"/>
    </xf>
    <xf numFmtId="41" fontId="4" fillId="0" borderId="12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41" fontId="4" fillId="0" borderId="14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165" fontId="4" fillId="0" borderId="14" xfId="0" applyNumberFormat="1" applyFont="1" applyFill="1" applyBorder="1" applyAlignment="1">
      <alignment/>
    </xf>
    <xf numFmtId="41" fontId="4" fillId="0" borderId="14" xfId="0" applyNumberFormat="1" applyFont="1" applyFill="1" applyBorder="1" applyAlignment="1">
      <alignment horizontal="right"/>
    </xf>
    <xf numFmtId="38" fontId="9" fillId="0" borderId="0" xfId="0" applyNumberFormat="1" applyFont="1" applyFill="1" applyAlignment="1">
      <alignment horizontal="center" vertical="top"/>
    </xf>
    <xf numFmtId="38" fontId="6" fillId="0" borderId="0" xfId="0" applyNumberFormat="1" applyFont="1" applyFill="1" applyAlignment="1">
      <alignment horizontal="centerContinuous"/>
    </xf>
    <xf numFmtId="41" fontId="47" fillId="0" borderId="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 quotePrefix="1">
      <alignment horizontal="center"/>
    </xf>
    <xf numFmtId="0" fontId="11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Border="1" applyAlignment="1">
      <alignment horizontal="center" vertical="center"/>
    </xf>
    <xf numFmtId="38" fontId="1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1" fontId="4" fillId="0" borderId="14" xfId="0" applyNumberFormat="1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 horizontal="centerContinuous"/>
    </xf>
    <xf numFmtId="0" fontId="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/>
    </xf>
    <xf numFmtId="164" fontId="4" fillId="0" borderId="15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/>
    </xf>
    <xf numFmtId="38" fontId="3" fillId="0" borderId="11" xfId="0" applyNumberFormat="1" applyFont="1" applyFill="1" applyBorder="1" applyAlignment="1">
      <alignment horizontal="center"/>
    </xf>
    <xf numFmtId="38" fontId="4" fillId="0" borderId="12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BS - 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showGridLines="0" view="pageBreakPreview" zoomScaleSheetLayoutView="100" zoomScalePageLayoutView="0" workbookViewId="0" topLeftCell="A10">
      <selection activeCell="G17" sqref="G17"/>
    </sheetView>
  </sheetViews>
  <sheetFormatPr defaultColWidth="10.7109375" defaultRowHeight="24" customHeight="1"/>
  <cols>
    <col min="1" max="1" width="42.8515625" style="20" customWidth="1"/>
    <col min="2" max="2" width="2.7109375" style="7" customWidth="1"/>
    <col min="3" max="3" width="5.00390625" style="20" customWidth="1"/>
    <col min="4" max="4" width="1.7109375" style="7" customWidth="1"/>
    <col min="5" max="5" width="15.7109375" style="7" customWidth="1"/>
    <col min="6" max="6" width="1.7109375" style="7" customWidth="1"/>
    <col min="7" max="7" width="15.7109375" style="7" customWidth="1"/>
    <col min="8" max="8" width="1.7109375" style="7" customWidth="1"/>
    <col min="9" max="9" width="15.7109375" style="7" customWidth="1"/>
    <col min="10" max="10" width="1.7109375" style="7" customWidth="1"/>
    <col min="11" max="11" width="15.7109375" style="7" customWidth="1"/>
    <col min="12" max="12" width="1.7109375" style="7" customWidth="1"/>
    <col min="13" max="16384" width="10.7109375" style="7" customWidth="1"/>
  </cols>
  <sheetData>
    <row r="1" spans="1:12" s="4" customFormat="1" ht="24" customHeight="1">
      <c r="A1" s="17" t="s">
        <v>169</v>
      </c>
      <c r="B1" s="18"/>
      <c r="C1" s="1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ht="24" customHeight="1">
      <c r="A2" s="17" t="s">
        <v>107</v>
      </c>
      <c r="B2" s="3"/>
      <c r="C2" s="1"/>
      <c r="D2" s="3"/>
      <c r="E2" s="3"/>
      <c r="F2" s="3"/>
      <c r="G2" s="3"/>
      <c r="H2" s="3"/>
      <c r="I2" s="3"/>
      <c r="J2" s="3"/>
      <c r="K2" s="3"/>
      <c r="L2" s="3"/>
    </row>
    <row r="3" spans="1:12" s="4" customFormat="1" ht="24" customHeight="1">
      <c r="A3" s="46" t="s">
        <v>148</v>
      </c>
      <c r="B3" s="3"/>
      <c r="C3" s="1"/>
      <c r="D3" s="3"/>
      <c r="E3" s="3"/>
      <c r="F3" s="3"/>
      <c r="G3" s="3"/>
      <c r="H3" s="3"/>
      <c r="I3" s="3"/>
      <c r="J3" s="3"/>
      <c r="K3" s="3"/>
      <c r="L3" s="3"/>
    </row>
    <row r="4" spans="2:12" s="4" customFormat="1" ht="24" customHeight="1">
      <c r="B4" s="3"/>
      <c r="C4" s="1"/>
      <c r="D4" s="3"/>
      <c r="E4" s="3"/>
      <c r="F4" s="3"/>
      <c r="G4" s="19"/>
      <c r="H4" s="3"/>
      <c r="I4" s="3"/>
      <c r="J4" s="3"/>
      <c r="K4" s="19" t="s">
        <v>0</v>
      </c>
      <c r="L4" s="3"/>
    </row>
    <row r="5" spans="2:12" s="4" customFormat="1" ht="24" customHeight="1">
      <c r="B5" s="3"/>
      <c r="C5" s="1"/>
      <c r="D5" s="3"/>
      <c r="E5" s="81" t="s">
        <v>93</v>
      </c>
      <c r="F5" s="81"/>
      <c r="G5" s="81"/>
      <c r="H5" s="69"/>
      <c r="I5" s="81" t="s">
        <v>94</v>
      </c>
      <c r="J5" s="81"/>
      <c r="K5" s="81"/>
      <c r="L5" s="3"/>
    </row>
    <row r="6" spans="3:12" ht="24" customHeight="1">
      <c r="C6" s="47" t="s">
        <v>1</v>
      </c>
      <c r="E6" s="68">
        <v>2018</v>
      </c>
      <c r="F6" s="22"/>
      <c r="G6" s="68">
        <v>2017</v>
      </c>
      <c r="H6" s="22"/>
      <c r="I6" s="68">
        <v>2018</v>
      </c>
      <c r="J6" s="22"/>
      <c r="K6" s="68">
        <v>2017</v>
      </c>
      <c r="L6" s="22"/>
    </row>
    <row r="7" spans="1:12" ht="24" customHeight="1">
      <c r="A7" s="17" t="s">
        <v>2</v>
      </c>
      <c r="C7" s="23"/>
      <c r="E7" s="43"/>
      <c r="F7" s="43"/>
      <c r="G7" s="43"/>
      <c r="H7" s="43"/>
      <c r="I7" s="43"/>
      <c r="J7" s="43"/>
      <c r="K7" s="43"/>
      <c r="L7" s="43"/>
    </row>
    <row r="8" spans="1:12" ht="24" customHeight="1">
      <c r="A8" s="17" t="s">
        <v>3</v>
      </c>
      <c r="C8" s="23"/>
      <c r="E8" s="43"/>
      <c r="F8" s="43"/>
      <c r="G8" s="43"/>
      <c r="H8" s="43"/>
      <c r="I8" s="43"/>
      <c r="J8" s="43"/>
      <c r="K8" s="43"/>
      <c r="L8" s="43"/>
    </row>
    <row r="9" spans="1:12" ht="24" customHeight="1">
      <c r="A9" s="24" t="s">
        <v>4</v>
      </c>
      <c r="B9" s="25"/>
      <c r="C9" s="23">
        <v>7</v>
      </c>
      <c r="E9" s="50">
        <v>62545165</v>
      </c>
      <c r="F9" s="50"/>
      <c r="G9" s="50">
        <v>48635122</v>
      </c>
      <c r="H9" s="50"/>
      <c r="I9" s="50">
        <v>55968427</v>
      </c>
      <c r="J9" s="50"/>
      <c r="K9" s="50">
        <v>44413134</v>
      </c>
      <c r="L9" s="50"/>
    </row>
    <row r="10" spans="1:12" ht="24" customHeight="1">
      <c r="A10" s="24" t="s">
        <v>132</v>
      </c>
      <c r="B10" s="25"/>
      <c r="C10" s="23">
        <v>8</v>
      </c>
      <c r="E10" s="50">
        <v>402645626</v>
      </c>
      <c r="F10" s="50"/>
      <c r="G10" s="50">
        <v>463346053</v>
      </c>
      <c r="H10" s="50"/>
      <c r="I10" s="50">
        <v>402645626</v>
      </c>
      <c r="J10" s="50"/>
      <c r="K10" s="50">
        <v>463346053</v>
      </c>
      <c r="L10" s="50"/>
    </row>
    <row r="11" spans="1:12" ht="24" customHeight="1">
      <c r="A11" s="24" t="s">
        <v>81</v>
      </c>
      <c r="C11" s="23" t="s">
        <v>131</v>
      </c>
      <c r="D11" s="26"/>
      <c r="E11" s="50">
        <v>13724709</v>
      </c>
      <c r="F11" s="51"/>
      <c r="G11" s="50">
        <v>11100917</v>
      </c>
      <c r="H11" s="51"/>
      <c r="I11" s="51">
        <v>18075957</v>
      </c>
      <c r="J11" s="51"/>
      <c r="K11" s="51">
        <v>15166154</v>
      </c>
      <c r="L11" s="51"/>
    </row>
    <row r="12" spans="1:12" ht="24" customHeight="1">
      <c r="A12" s="24" t="s">
        <v>61</v>
      </c>
      <c r="B12" s="4"/>
      <c r="C12" s="23">
        <v>10</v>
      </c>
      <c r="E12" s="50">
        <v>33721795</v>
      </c>
      <c r="F12" s="50"/>
      <c r="G12" s="50">
        <v>24486225</v>
      </c>
      <c r="H12" s="50"/>
      <c r="I12" s="50">
        <v>34367398</v>
      </c>
      <c r="J12" s="50"/>
      <c r="K12" s="50">
        <v>25066049</v>
      </c>
      <c r="L12" s="50"/>
    </row>
    <row r="13" spans="1:12" ht="24" customHeight="1">
      <c r="A13" s="24" t="s">
        <v>5</v>
      </c>
      <c r="C13" s="23">
        <v>11</v>
      </c>
      <c r="E13" s="50">
        <v>9575060</v>
      </c>
      <c r="F13" s="50"/>
      <c r="G13" s="50">
        <v>5164638</v>
      </c>
      <c r="H13" s="50"/>
      <c r="I13" s="50">
        <v>9554408</v>
      </c>
      <c r="J13" s="50"/>
      <c r="K13" s="50">
        <v>5162916</v>
      </c>
      <c r="L13" s="50"/>
    </row>
    <row r="14" spans="1:12" ht="24" customHeight="1">
      <c r="A14" s="17" t="s">
        <v>6</v>
      </c>
      <c r="C14" s="23"/>
      <c r="E14" s="52">
        <f>SUM(E9:E13)</f>
        <v>522212355</v>
      </c>
      <c r="F14" s="50"/>
      <c r="G14" s="52">
        <f>SUM(G9:G13)</f>
        <v>552732955</v>
      </c>
      <c r="H14" s="50"/>
      <c r="I14" s="52">
        <f>SUM(I9:I13)</f>
        <v>520611816</v>
      </c>
      <c r="J14" s="50"/>
      <c r="K14" s="52">
        <f>SUM(K9:K13)</f>
        <v>553154306</v>
      </c>
      <c r="L14" s="50"/>
    </row>
    <row r="15" spans="1:12" ht="24" customHeight="1">
      <c r="A15" s="17" t="s">
        <v>7</v>
      </c>
      <c r="C15" s="23"/>
      <c r="E15" s="53"/>
      <c r="F15" s="53"/>
      <c r="G15" s="53"/>
      <c r="H15" s="53"/>
      <c r="I15" s="53"/>
      <c r="J15" s="53"/>
      <c r="K15" s="53"/>
      <c r="L15" s="53"/>
    </row>
    <row r="16" spans="1:12" ht="24" customHeight="1">
      <c r="A16" s="24" t="s">
        <v>146</v>
      </c>
      <c r="C16" s="23">
        <v>12</v>
      </c>
      <c r="E16" s="53">
        <v>3480620</v>
      </c>
      <c r="F16" s="53"/>
      <c r="G16" s="53">
        <v>400000</v>
      </c>
      <c r="H16" s="53"/>
      <c r="I16" s="53">
        <v>3480620</v>
      </c>
      <c r="J16" s="53"/>
      <c r="K16" s="53">
        <v>400000</v>
      </c>
      <c r="L16" s="53"/>
    </row>
    <row r="17" spans="1:12" ht="24" customHeight="1">
      <c r="A17" s="24" t="s">
        <v>179</v>
      </c>
      <c r="C17" s="23">
        <v>13</v>
      </c>
      <c r="E17" s="53">
        <v>0</v>
      </c>
      <c r="F17" s="53"/>
      <c r="G17" s="53">
        <v>0</v>
      </c>
      <c r="H17" s="53"/>
      <c r="I17" s="53">
        <v>1999433</v>
      </c>
      <c r="J17" s="53"/>
      <c r="K17" s="53">
        <v>999700</v>
      </c>
      <c r="L17" s="53"/>
    </row>
    <row r="18" spans="1:12" ht="24" customHeight="1">
      <c r="A18" s="24" t="s">
        <v>62</v>
      </c>
      <c r="B18" s="4"/>
      <c r="C18" s="23">
        <v>14</v>
      </c>
      <c r="E18" s="53">
        <v>504903540</v>
      </c>
      <c r="F18" s="53"/>
      <c r="G18" s="53">
        <v>436796921</v>
      </c>
      <c r="H18" s="53"/>
      <c r="I18" s="53">
        <v>504822604</v>
      </c>
      <c r="J18" s="53"/>
      <c r="K18" s="53">
        <v>436761649</v>
      </c>
      <c r="L18" s="53"/>
    </row>
    <row r="19" spans="1:12" ht="24" customHeight="1">
      <c r="A19" s="24" t="s">
        <v>70</v>
      </c>
      <c r="B19" s="4"/>
      <c r="C19" s="23">
        <v>15</v>
      </c>
      <c r="E19" s="53">
        <v>17675478</v>
      </c>
      <c r="F19" s="53"/>
      <c r="G19" s="53">
        <v>12555752</v>
      </c>
      <c r="H19" s="53"/>
      <c r="I19" s="53">
        <v>17675478</v>
      </c>
      <c r="J19" s="53"/>
      <c r="K19" s="53">
        <v>12555752</v>
      </c>
      <c r="L19" s="53"/>
    </row>
    <row r="20" spans="1:12" ht="24" customHeight="1">
      <c r="A20" s="24" t="s">
        <v>170</v>
      </c>
      <c r="B20" s="4"/>
      <c r="C20" s="23"/>
      <c r="E20" s="53">
        <v>12565508</v>
      </c>
      <c r="F20" s="53"/>
      <c r="G20" s="53">
        <v>0</v>
      </c>
      <c r="H20" s="53"/>
      <c r="I20" s="53">
        <v>12565508</v>
      </c>
      <c r="J20" s="53"/>
      <c r="K20" s="53">
        <v>0</v>
      </c>
      <c r="L20" s="53"/>
    </row>
    <row r="21" spans="1:12" ht="24" customHeight="1">
      <c r="A21" s="24" t="s">
        <v>82</v>
      </c>
      <c r="B21" s="4"/>
      <c r="C21" s="23"/>
      <c r="E21" s="53">
        <v>32290427</v>
      </c>
      <c r="F21" s="53"/>
      <c r="G21" s="53">
        <v>28379649</v>
      </c>
      <c r="H21" s="53"/>
      <c r="I21" s="53">
        <v>32290427</v>
      </c>
      <c r="J21" s="53"/>
      <c r="K21" s="53">
        <v>28379649</v>
      </c>
      <c r="L21" s="53"/>
    </row>
    <row r="22" spans="1:12" ht="24" customHeight="1">
      <c r="A22" s="24" t="s">
        <v>71</v>
      </c>
      <c r="B22" s="4"/>
      <c r="C22" s="23">
        <v>24</v>
      </c>
      <c r="E22" s="54">
        <v>4293107</v>
      </c>
      <c r="F22" s="56"/>
      <c r="G22" s="54">
        <v>2947198</v>
      </c>
      <c r="H22" s="56"/>
      <c r="I22" s="54">
        <v>4293107</v>
      </c>
      <c r="J22" s="56"/>
      <c r="K22" s="54">
        <v>2947198</v>
      </c>
      <c r="L22" s="53"/>
    </row>
    <row r="23" spans="1:12" ht="24" customHeight="1">
      <c r="A23" s="17" t="s">
        <v>8</v>
      </c>
      <c r="C23" s="23"/>
      <c r="E23" s="53">
        <f>SUM(E16:E22)</f>
        <v>575208680</v>
      </c>
      <c r="F23" s="53"/>
      <c r="G23" s="53">
        <f>SUM(G16:G22)</f>
        <v>481079520</v>
      </c>
      <c r="H23" s="53"/>
      <c r="I23" s="53">
        <f>SUM(I16:I22)</f>
        <v>577127177</v>
      </c>
      <c r="J23" s="53"/>
      <c r="K23" s="53">
        <f>SUM(K16:K22)</f>
        <v>482043948</v>
      </c>
      <c r="L23" s="53"/>
    </row>
    <row r="24" spans="1:12" ht="24" customHeight="1" thickBot="1">
      <c r="A24" s="17" t="s">
        <v>9</v>
      </c>
      <c r="E24" s="55">
        <f>SUM(E23,E14)</f>
        <v>1097421035</v>
      </c>
      <c r="F24" s="56"/>
      <c r="G24" s="55">
        <f>SUM(G23,G14)</f>
        <v>1033812475</v>
      </c>
      <c r="H24" s="56"/>
      <c r="I24" s="55">
        <f>SUM(I14,I23)</f>
        <v>1097738993</v>
      </c>
      <c r="J24" s="56"/>
      <c r="K24" s="55">
        <f>SUM(K14,K23)</f>
        <v>1035198254</v>
      </c>
      <c r="L24" s="56"/>
    </row>
    <row r="25" spans="5:12" ht="24" customHeight="1" thickTop="1">
      <c r="E25" s="12"/>
      <c r="F25" s="12"/>
      <c r="G25" s="12"/>
      <c r="H25" s="12"/>
      <c r="I25" s="12"/>
      <c r="J25" s="12"/>
      <c r="K25" s="12"/>
      <c r="L25" s="12"/>
    </row>
    <row r="26" spans="5:12" ht="24" customHeight="1">
      <c r="E26" s="12"/>
      <c r="F26" s="12"/>
      <c r="G26" s="12"/>
      <c r="H26" s="12"/>
      <c r="I26" s="12"/>
      <c r="J26" s="12"/>
      <c r="K26" s="12"/>
      <c r="L26" s="12"/>
    </row>
    <row r="27" spans="1:12" ht="24" customHeight="1">
      <c r="A27" s="27" t="s">
        <v>10</v>
      </c>
      <c r="B27" s="25"/>
      <c r="E27" s="12"/>
      <c r="F27" s="12"/>
      <c r="G27" s="12"/>
      <c r="H27" s="12"/>
      <c r="I27" s="12"/>
      <c r="J27" s="12"/>
      <c r="K27" s="12"/>
      <c r="L27" s="12"/>
    </row>
    <row r="28" spans="1:12" s="4" customFormat="1" ht="24" customHeight="1">
      <c r="A28" s="17" t="s">
        <v>169</v>
      </c>
      <c r="B28" s="18"/>
      <c r="C28" s="1"/>
      <c r="D28" s="3"/>
      <c r="E28" s="3"/>
      <c r="F28" s="3"/>
      <c r="G28" s="3"/>
      <c r="H28" s="3"/>
      <c r="I28" s="3"/>
      <c r="J28" s="3"/>
      <c r="K28" s="3"/>
      <c r="L28" s="3"/>
    </row>
    <row r="29" spans="1:12" s="4" customFormat="1" ht="24" customHeight="1">
      <c r="A29" s="17" t="s">
        <v>108</v>
      </c>
      <c r="B29" s="3"/>
      <c r="C29" s="1"/>
      <c r="D29" s="3"/>
      <c r="E29" s="3"/>
      <c r="F29" s="3"/>
      <c r="G29" s="3"/>
      <c r="H29" s="3"/>
      <c r="I29" s="3"/>
      <c r="J29" s="3"/>
      <c r="K29" s="3"/>
      <c r="L29" s="3"/>
    </row>
    <row r="30" spans="1:12" s="4" customFormat="1" ht="24" customHeight="1">
      <c r="A30" s="46" t="s">
        <v>148</v>
      </c>
      <c r="B30" s="3"/>
      <c r="C30" s="1"/>
      <c r="D30" s="3"/>
      <c r="E30" s="3"/>
      <c r="F30" s="3"/>
      <c r="G30" s="3"/>
      <c r="H30" s="3"/>
      <c r="I30" s="3"/>
      <c r="J30" s="3"/>
      <c r="K30" s="3"/>
      <c r="L30" s="3"/>
    </row>
    <row r="31" spans="2:12" s="4" customFormat="1" ht="24" customHeight="1">
      <c r="B31" s="3"/>
      <c r="C31" s="1"/>
      <c r="D31" s="3"/>
      <c r="E31" s="3"/>
      <c r="F31" s="3"/>
      <c r="G31" s="19"/>
      <c r="H31" s="3"/>
      <c r="I31" s="3"/>
      <c r="J31" s="3"/>
      <c r="K31" s="19" t="s">
        <v>0</v>
      </c>
      <c r="L31" s="3"/>
    </row>
    <row r="32" spans="2:12" s="4" customFormat="1" ht="24" customHeight="1">
      <c r="B32" s="3"/>
      <c r="C32" s="1"/>
      <c r="D32" s="3"/>
      <c r="E32" s="81" t="s">
        <v>93</v>
      </c>
      <c r="F32" s="81"/>
      <c r="G32" s="81"/>
      <c r="H32" s="69"/>
      <c r="I32" s="81" t="s">
        <v>94</v>
      </c>
      <c r="J32" s="81"/>
      <c r="K32" s="81"/>
      <c r="L32" s="3"/>
    </row>
    <row r="33" spans="3:12" ht="24" customHeight="1">
      <c r="C33" s="47" t="s">
        <v>1</v>
      </c>
      <c r="E33" s="68">
        <v>2018</v>
      </c>
      <c r="F33" s="22"/>
      <c r="G33" s="68">
        <v>2017</v>
      </c>
      <c r="H33" s="22"/>
      <c r="I33" s="68">
        <v>2018</v>
      </c>
      <c r="J33" s="22"/>
      <c r="K33" s="68">
        <v>2017</v>
      </c>
      <c r="L33" s="22"/>
    </row>
    <row r="34" spans="1:12" ht="24" customHeight="1">
      <c r="A34" s="17" t="s">
        <v>11</v>
      </c>
      <c r="C34" s="23"/>
      <c r="E34" s="43"/>
      <c r="F34" s="43"/>
      <c r="G34" s="43"/>
      <c r="H34" s="43"/>
      <c r="I34" s="43"/>
      <c r="J34" s="43"/>
      <c r="K34" s="43"/>
      <c r="L34" s="43"/>
    </row>
    <row r="35" spans="1:12" ht="24" customHeight="1">
      <c r="A35" s="17" t="s">
        <v>12</v>
      </c>
      <c r="C35" s="23"/>
      <c r="E35" s="43"/>
      <c r="F35" s="43"/>
      <c r="G35" s="43"/>
      <c r="H35" s="43"/>
      <c r="I35" s="43"/>
      <c r="J35" s="43"/>
      <c r="K35" s="43"/>
      <c r="L35" s="43"/>
    </row>
    <row r="36" spans="1:12" ht="24" customHeight="1">
      <c r="A36" s="24" t="s">
        <v>60</v>
      </c>
      <c r="C36" s="23" t="s">
        <v>133</v>
      </c>
      <c r="E36" s="53">
        <v>82480608</v>
      </c>
      <c r="F36" s="53"/>
      <c r="G36" s="53">
        <v>59381285</v>
      </c>
      <c r="H36" s="53"/>
      <c r="I36" s="53">
        <v>83607667</v>
      </c>
      <c r="J36" s="53"/>
      <c r="K36" s="53">
        <v>61807965</v>
      </c>
      <c r="L36" s="53"/>
    </row>
    <row r="37" spans="1:12" ht="24" customHeight="1">
      <c r="A37" s="24" t="s">
        <v>74</v>
      </c>
      <c r="B37" s="4"/>
      <c r="C37" s="23"/>
      <c r="E37" s="53"/>
      <c r="F37" s="53"/>
      <c r="G37" s="53"/>
      <c r="H37" s="53"/>
      <c r="I37" s="53"/>
      <c r="J37" s="53"/>
      <c r="K37" s="53"/>
      <c r="L37" s="53"/>
    </row>
    <row r="38" spans="1:12" ht="24" customHeight="1">
      <c r="A38" s="24" t="s">
        <v>75</v>
      </c>
      <c r="B38" s="4"/>
      <c r="C38" s="23">
        <v>17</v>
      </c>
      <c r="E38" s="53">
        <v>154977</v>
      </c>
      <c r="F38" s="53"/>
      <c r="G38" s="53">
        <v>232704</v>
      </c>
      <c r="H38" s="53"/>
      <c r="I38" s="53">
        <v>154977</v>
      </c>
      <c r="J38" s="53"/>
      <c r="K38" s="53">
        <v>232704</v>
      </c>
      <c r="L38" s="53"/>
    </row>
    <row r="39" spans="1:12" ht="24" customHeight="1">
      <c r="A39" s="24" t="s">
        <v>13</v>
      </c>
      <c r="B39" s="4"/>
      <c r="C39" s="23"/>
      <c r="E39" s="53">
        <v>19436076</v>
      </c>
      <c r="F39" s="53"/>
      <c r="G39" s="53">
        <v>15143298</v>
      </c>
      <c r="H39" s="53"/>
      <c r="I39" s="53">
        <v>18984431</v>
      </c>
      <c r="J39" s="53"/>
      <c r="K39" s="53">
        <v>14696772</v>
      </c>
      <c r="L39" s="53"/>
    </row>
    <row r="40" spans="1:12" ht="24" customHeight="1">
      <c r="A40" s="24" t="s">
        <v>14</v>
      </c>
      <c r="C40" s="23">
        <v>18</v>
      </c>
      <c r="E40" s="53">
        <v>14342365</v>
      </c>
      <c r="F40" s="53"/>
      <c r="G40" s="53">
        <v>8613119</v>
      </c>
      <c r="H40" s="53"/>
      <c r="I40" s="53">
        <v>14188865</v>
      </c>
      <c r="J40" s="53"/>
      <c r="K40" s="53">
        <v>8491342</v>
      </c>
      <c r="L40" s="53"/>
    </row>
    <row r="41" spans="1:12" ht="24" customHeight="1">
      <c r="A41" s="17" t="s">
        <v>15</v>
      </c>
      <c r="C41" s="23"/>
      <c r="E41" s="57">
        <f>SUM(E36:E40)</f>
        <v>116414026</v>
      </c>
      <c r="F41" s="56"/>
      <c r="G41" s="57">
        <f>SUM(G36:G40)</f>
        <v>83370406</v>
      </c>
      <c r="H41" s="56"/>
      <c r="I41" s="57">
        <f>SUM(I36:I40)</f>
        <v>116935940</v>
      </c>
      <c r="J41" s="56"/>
      <c r="K41" s="57">
        <f>SUM(K36:K40)</f>
        <v>85228783</v>
      </c>
      <c r="L41" s="56"/>
    </row>
    <row r="42" spans="1:12" ht="24" customHeight="1">
      <c r="A42" s="17" t="s">
        <v>16</v>
      </c>
      <c r="C42" s="23"/>
      <c r="E42" s="56"/>
      <c r="F42" s="56"/>
      <c r="G42" s="56"/>
      <c r="H42" s="56"/>
      <c r="I42" s="56"/>
      <c r="J42" s="56"/>
      <c r="K42" s="56"/>
      <c r="L42" s="56"/>
    </row>
    <row r="43" spans="1:12" ht="24" customHeight="1">
      <c r="A43" s="24" t="s">
        <v>76</v>
      </c>
      <c r="C43" s="23">
        <v>17</v>
      </c>
      <c r="D43" s="65"/>
      <c r="E43" s="53">
        <v>0</v>
      </c>
      <c r="F43" s="53"/>
      <c r="G43" s="53">
        <v>154968</v>
      </c>
      <c r="H43" s="53"/>
      <c r="I43" s="53">
        <v>0</v>
      </c>
      <c r="J43" s="53"/>
      <c r="K43" s="53">
        <v>154968</v>
      </c>
      <c r="L43" s="53"/>
    </row>
    <row r="44" spans="1:15" ht="24" customHeight="1">
      <c r="A44" s="24" t="s">
        <v>77</v>
      </c>
      <c r="C44" s="23">
        <v>19</v>
      </c>
      <c r="D44" s="65"/>
      <c r="E44" s="53">
        <v>10595612</v>
      </c>
      <c r="F44" s="53"/>
      <c r="G44" s="53">
        <v>9119457</v>
      </c>
      <c r="H44" s="53"/>
      <c r="I44" s="53">
        <v>10595612</v>
      </c>
      <c r="J44" s="53"/>
      <c r="K44" s="53">
        <v>9119457</v>
      </c>
      <c r="L44" s="53"/>
      <c r="O44" s="58"/>
    </row>
    <row r="45" spans="1:15" ht="24" customHeight="1">
      <c r="A45" s="24" t="s">
        <v>52</v>
      </c>
      <c r="C45" s="23">
        <v>20</v>
      </c>
      <c r="D45" s="65"/>
      <c r="E45" s="53">
        <v>9309457</v>
      </c>
      <c r="F45" s="53"/>
      <c r="G45" s="53">
        <v>6346910</v>
      </c>
      <c r="H45" s="53"/>
      <c r="I45" s="53">
        <v>9309457</v>
      </c>
      <c r="J45" s="53"/>
      <c r="K45" s="53">
        <v>6346910</v>
      </c>
      <c r="L45" s="53"/>
      <c r="O45" s="58"/>
    </row>
    <row r="46" spans="1:12" ht="24" customHeight="1">
      <c r="A46" s="24" t="s">
        <v>17</v>
      </c>
      <c r="C46" s="23"/>
      <c r="D46" s="65"/>
      <c r="E46" s="54">
        <v>4001778</v>
      </c>
      <c r="F46" s="53"/>
      <c r="G46" s="54">
        <v>2522737</v>
      </c>
      <c r="H46" s="53"/>
      <c r="I46" s="54">
        <v>4001178</v>
      </c>
      <c r="J46" s="53"/>
      <c r="K46" s="54">
        <v>2522437</v>
      </c>
      <c r="L46" s="53"/>
    </row>
    <row r="47" spans="1:12" ht="24" customHeight="1">
      <c r="A47" s="17" t="s">
        <v>18</v>
      </c>
      <c r="C47" s="23"/>
      <c r="E47" s="53">
        <f>SUM(E43:E46)</f>
        <v>23906847</v>
      </c>
      <c r="F47" s="53"/>
      <c r="G47" s="53">
        <f>SUM(G43:G46)</f>
        <v>18144072</v>
      </c>
      <c r="H47" s="53"/>
      <c r="I47" s="53">
        <f>SUM(I43:I46)</f>
        <v>23906247</v>
      </c>
      <c r="J47" s="53"/>
      <c r="K47" s="53">
        <f>SUM(K43:K46)</f>
        <v>18143772</v>
      </c>
      <c r="L47" s="53"/>
    </row>
    <row r="48" spans="1:12" ht="24" customHeight="1">
      <c r="A48" s="17" t="s">
        <v>19</v>
      </c>
      <c r="E48" s="57">
        <f>SUM(E41,E47)</f>
        <v>140320873</v>
      </c>
      <c r="F48" s="56"/>
      <c r="G48" s="57">
        <f>SUM(G41,G47)</f>
        <v>101514478</v>
      </c>
      <c r="H48" s="56"/>
      <c r="I48" s="57">
        <f>SUM(I41,I47)</f>
        <v>140842187</v>
      </c>
      <c r="J48" s="56"/>
      <c r="K48" s="57">
        <f>SUM(K41,K47)</f>
        <v>103372555</v>
      </c>
      <c r="L48" s="56"/>
    </row>
    <row r="49" spans="1:12" ht="24" customHeight="1">
      <c r="A49" s="17" t="s">
        <v>20</v>
      </c>
      <c r="E49" s="42"/>
      <c r="F49" s="42"/>
      <c r="G49" s="42"/>
      <c r="H49" s="42"/>
      <c r="I49" s="42"/>
      <c r="J49" s="42"/>
      <c r="K49" s="42"/>
      <c r="L49" s="42"/>
    </row>
    <row r="50" spans="1:12" ht="24" customHeight="1">
      <c r="A50" s="24" t="s">
        <v>21</v>
      </c>
      <c r="C50" s="23">
        <v>21</v>
      </c>
      <c r="E50" s="42"/>
      <c r="F50" s="42"/>
      <c r="G50" s="42"/>
      <c r="H50" s="42"/>
      <c r="I50" s="42"/>
      <c r="J50" s="42"/>
      <c r="K50" s="42"/>
      <c r="L50" s="42"/>
    </row>
    <row r="51" spans="1:12" ht="24" customHeight="1">
      <c r="A51" s="24" t="s">
        <v>22</v>
      </c>
      <c r="B51" s="25"/>
      <c r="C51" s="23"/>
      <c r="E51" s="42"/>
      <c r="F51" s="42"/>
      <c r="G51" s="42"/>
      <c r="H51" s="42"/>
      <c r="I51" s="42"/>
      <c r="J51" s="42"/>
      <c r="K51" s="42"/>
      <c r="L51" s="42"/>
    </row>
    <row r="52" spans="1:12" ht="24" customHeight="1" thickBot="1">
      <c r="A52" s="24" t="s">
        <v>152</v>
      </c>
      <c r="B52" s="4"/>
      <c r="C52" s="23"/>
      <c r="E52" s="59">
        <v>81562500</v>
      </c>
      <c r="F52" s="43"/>
      <c r="G52" s="59">
        <v>81562500</v>
      </c>
      <c r="H52" s="43"/>
      <c r="I52" s="59">
        <v>81562500</v>
      </c>
      <c r="J52" s="43"/>
      <c r="K52" s="59">
        <v>81562500</v>
      </c>
      <c r="L52" s="43"/>
    </row>
    <row r="53" spans="1:12" ht="24" customHeight="1" thickTop="1">
      <c r="A53" s="24" t="s">
        <v>109</v>
      </c>
      <c r="B53" s="25"/>
      <c r="C53" s="23"/>
      <c r="E53" s="43"/>
      <c r="F53" s="43"/>
      <c r="G53" s="43"/>
      <c r="H53" s="43"/>
      <c r="I53" s="43"/>
      <c r="J53" s="43"/>
      <c r="K53" s="43"/>
      <c r="L53" s="43"/>
    </row>
    <row r="54" spans="1:12" ht="24" customHeight="1">
      <c r="A54" s="24" t="s">
        <v>153</v>
      </c>
      <c r="B54" s="4"/>
      <c r="C54" s="23"/>
      <c r="E54" s="43">
        <f>'CE Conso'!E23</f>
        <v>81562356</v>
      </c>
      <c r="F54" s="43"/>
      <c r="G54" s="43">
        <f>'CE Conso'!E18</f>
        <v>81562356</v>
      </c>
      <c r="H54" s="43"/>
      <c r="I54" s="43">
        <f>'CE Company'!E23</f>
        <v>81562356</v>
      </c>
      <c r="J54" s="43"/>
      <c r="K54" s="43">
        <f>'CE Company'!E18</f>
        <v>81562356</v>
      </c>
      <c r="L54" s="43"/>
    </row>
    <row r="55" spans="1:12" ht="24" customHeight="1">
      <c r="A55" s="24" t="s">
        <v>118</v>
      </c>
      <c r="B55" s="4"/>
      <c r="C55" s="23"/>
      <c r="E55" s="43">
        <f>'CE Conso'!G23</f>
        <v>709575820</v>
      </c>
      <c r="F55" s="43"/>
      <c r="G55" s="43">
        <f>'CE Conso'!G16</f>
        <v>709575820</v>
      </c>
      <c r="H55" s="43"/>
      <c r="I55" s="43">
        <f>'CE Company'!G23</f>
        <v>709575820</v>
      </c>
      <c r="J55" s="43"/>
      <c r="K55" s="43">
        <f>'CE Company'!G16</f>
        <v>709575820</v>
      </c>
      <c r="L55" s="43"/>
    </row>
    <row r="56" spans="1:12" ht="24" customHeight="1">
      <c r="A56" s="24" t="s">
        <v>90</v>
      </c>
      <c r="B56" s="4"/>
      <c r="C56" s="23"/>
      <c r="E56" s="43"/>
      <c r="F56" s="43"/>
      <c r="G56" s="43"/>
      <c r="H56" s="43"/>
      <c r="I56" s="43"/>
      <c r="J56" s="43"/>
      <c r="K56" s="43"/>
      <c r="L56" s="43"/>
    </row>
    <row r="57" spans="1:12" ht="24" customHeight="1">
      <c r="A57" s="24" t="s">
        <v>171</v>
      </c>
      <c r="B57" s="4"/>
      <c r="C57" s="23">
        <v>22</v>
      </c>
      <c r="E57" s="43">
        <f>'CE Conso'!I23</f>
        <v>8156250</v>
      </c>
      <c r="F57" s="43"/>
      <c r="G57" s="43">
        <f>'CE Conso'!I16</f>
        <v>8156250</v>
      </c>
      <c r="H57" s="43"/>
      <c r="I57" s="43">
        <f>'CE Company'!I23</f>
        <v>8156250</v>
      </c>
      <c r="J57" s="43"/>
      <c r="K57" s="43">
        <f>'CE Company'!I16</f>
        <v>8156250</v>
      </c>
      <c r="L57" s="43"/>
    </row>
    <row r="58" spans="1:12" ht="24" customHeight="1">
      <c r="A58" s="24" t="s">
        <v>172</v>
      </c>
      <c r="B58" s="4"/>
      <c r="E58" s="61">
        <f>'CE Conso'!K23</f>
        <v>157805736</v>
      </c>
      <c r="F58" s="42"/>
      <c r="G58" s="61">
        <f>'CE Conso'!K16</f>
        <v>133003571</v>
      </c>
      <c r="H58" s="42"/>
      <c r="I58" s="61">
        <f>'CE Company'!K23</f>
        <v>157602380</v>
      </c>
      <c r="J58" s="42"/>
      <c r="K58" s="61">
        <f>'CE Company'!K16</f>
        <v>132531273</v>
      </c>
      <c r="L58" s="42"/>
    </row>
    <row r="59" spans="1:12" ht="24" customHeight="1">
      <c r="A59" s="17" t="s">
        <v>23</v>
      </c>
      <c r="B59" s="25"/>
      <c r="E59" s="61">
        <f>SUM(E54:E58)</f>
        <v>957100162</v>
      </c>
      <c r="F59" s="42"/>
      <c r="G59" s="61">
        <f>SUM(G54:G58)</f>
        <v>932297997</v>
      </c>
      <c r="H59" s="42"/>
      <c r="I59" s="61">
        <f>SUM(I54:I58)</f>
        <v>956896806</v>
      </c>
      <c r="J59" s="42"/>
      <c r="K59" s="61">
        <f>SUM(K54:K58)</f>
        <v>931825699</v>
      </c>
      <c r="L59" s="42"/>
    </row>
    <row r="60" spans="1:12" ht="24" customHeight="1" thickBot="1">
      <c r="A60" s="17" t="s">
        <v>24</v>
      </c>
      <c r="E60" s="62">
        <f>SUM(E48,E59)</f>
        <v>1097421035</v>
      </c>
      <c r="F60" s="42"/>
      <c r="G60" s="62">
        <f>SUM(G48,G59)</f>
        <v>1033812475</v>
      </c>
      <c r="H60" s="42"/>
      <c r="I60" s="62">
        <f>SUM(I48,I59)</f>
        <v>1097738993</v>
      </c>
      <c r="J60" s="42"/>
      <c r="K60" s="62">
        <f>SUM(K48,K59)</f>
        <v>1035198254</v>
      </c>
      <c r="L60" s="42"/>
    </row>
    <row r="61" spans="5:12" ht="24" customHeight="1" thickTop="1">
      <c r="E61" s="60">
        <f>E60-E24</f>
        <v>0</v>
      </c>
      <c r="F61" s="60"/>
      <c r="G61" s="60">
        <f>G60-G24</f>
        <v>0</v>
      </c>
      <c r="H61" s="60"/>
      <c r="I61" s="60">
        <f>I60-I24</f>
        <v>0</v>
      </c>
      <c r="J61" s="60"/>
      <c r="K61" s="60">
        <f>K60-K24</f>
        <v>0</v>
      </c>
      <c r="L61" s="60"/>
    </row>
    <row r="62" spans="1:3" ht="24" customHeight="1">
      <c r="A62" s="27" t="s">
        <v>10</v>
      </c>
      <c r="B62" s="25"/>
      <c r="C62" s="28"/>
    </row>
    <row r="63" spans="1:11" ht="24" customHeight="1">
      <c r="A63" s="27"/>
      <c r="B63" s="25"/>
      <c r="C63" s="28"/>
      <c r="E63" s="11"/>
      <c r="G63" s="11"/>
      <c r="I63" s="11"/>
      <c r="K63" s="11"/>
    </row>
    <row r="64" spans="1:3" ht="24" customHeight="1">
      <c r="A64" s="29"/>
      <c r="B64" s="13"/>
      <c r="C64" s="28"/>
    </row>
    <row r="65" spans="1:3" ht="24" customHeight="1">
      <c r="A65" s="27"/>
      <c r="B65" s="25"/>
      <c r="C65" s="28"/>
    </row>
    <row r="66" spans="1:3" ht="24" customHeight="1">
      <c r="A66" s="27"/>
      <c r="B66" s="9" t="s">
        <v>25</v>
      </c>
      <c r="C66" s="7"/>
    </row>
    <row r="67" spans="1:3" ht="24" customHeight="1">
      <c r="A67" s="29"/>
      <c r="B67" s="13"/>
      <c r="C67" s="6"/>
    </row>
    <row r="68" spans="1:3" ht="24" customHeight="1">
      <c r="A68" s="30"/>
      <c r="B68" s="13"/>
      <c r="C68" s="6"/>
    </row>
  </sheetData>
  <sheetProtection/>
  <mergeCells count="4">
    <mergeCell ref="E5:G5"/>
    <mergeCell ref="I5:K5"/>
    <mergeCell ref="E32:G32"/>
    <mergeCell ref="I32:K32"/>
  </mergeCells>
  <printOptions horizontalCentered="1"/>
  <pageMargins left="0.8661417322834646" right="0.1968503937007874" top="0.7086614173228347" bottom="0.1968503937007874" header="0.31496062992125984" footer="0.31496062992125984"/>
  <pageSetup fitToHeight="7" horizontalDpi="600" verticalDpi="600" orientation="portrait" paperSize="9" scale="75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9"/>
  <sheetViews>
    <sheetView showGridLines="0" tabSelected="1" view="pageBreakPreview" zoomScale="90" zoomScaleSheetLayoutView="90" zoomScalePageLayoutView="0" workbookViewId="0" topLeftCell="A1">
      <selection activeCell="G111" sqref="G111"/>
    </sheetView>
  </sheetViews>
  <sheetFormatPr defaultColWidth="10.7109375" defaultRowHeight="21.75" customHeight="1"/>
  <cols>
    <col min="1" max="1" width="49.00390625" style="20" customWidth="1"/>
    <col min="2" max="2" width="1.7109375" style="7" customWidth="1"/>
    <col min="3" max="3" width="5.421875" style="20" customWidth="1"/>
    <col min="4" max="4" width="1.28515625" style="7" customWidth="1"/>
    <col min="5" max="5" width="15.7109375" style="7" customWidth="1"/>
    <col min="6" max="6" width="1.28515625" style="7" customWidth="1"/>
    <col min="7" max="7" width="15.7109375" style="7" customWidth="1"/>
    <col min="8" max="8" width="1.28515625" style="7" customWidth="1"/>
    <col min="9" max="9" width="15.7109375" style="7" customWidth="1"/>
    <col min="10" max="10" width="1.28515625" style="7" customWidth="1"/>
    <col min="11" max="11" width="15.7109375" style="7" customWidth="1"/>
    <col min="12" max="12" width="1.7109375" style="7" customWidth="1"/>
    <col min="13" max="16384" width="10.7109375" style="7" customWidth="1"/>
  </cols>
  <sheetData>
    <row r="1" spans="1:11" s="4" customFormat="1" ht="24" customHeight="1">
      <c r="A1" s="17" t="s">
        <v>169</v>
      </c>
      <c r="B1" s="18"/>
      <c r="C1" s="1"/>
      <c r="D1" s="3"/>
      <c r="E1" s="3"/>
      <c r="F1" s="3"/>
      <c r="G1" s="3"/>
      <c r="I1" s="3"/>
      <c r="J1" s="3"/>
      <c r="K1" s="3"/>
    </row>
    <row r="2" spans="1:11" s="4" customFormat="1" ht="24" customHeight="1">
      <c r="A2" s="17" t="s">
        <v>66</v>
      </c>
      <c r="B2" s="3"/>
      <c r="C2" s="1"/>
      <c r="D2" s="3"/>
      <c r="E2" s="3"/>
      <c r="F2" s="3"/>
      <c r="G2" s="3"/>
      <c r="I2" s="3"/>
      <c r="J2" s="3"/>
      <c r="K2" s="3"/>
    </row>
    <row r="3" spans="1:11" s="4" customFormat="1" ht="24" customHeight="1">
      <c r="A3" s="17" t="s">
        <v>149</v>
      </c>
      <c r="B3" s="3"/>
      <c r="C3" s="1"/>
      <c r="D3" s="3"/>
      <c r="E3" s="3"/>
      <c r="F3" s="3"/>
      <c r="G3" s="3"/>
      <c r="I3" s="3"/>
      <c r="J3" s="3"/>
      <c r="K3" s="3"/>
    </row>
    <row r="4" spans="2:11" s="4" customFormat="1" ht="24" customHeight="1">
      <c r="B4" s="3"/>
      <c r="C4" s="1"/>
      <c r="D4" s="3"/>
      <c r="E4" s="3"/>
      <c r="F4" s="3"/>
      <c r="G4" s="19"/>
      <c r="I4" s="3"/>
      <c r="J4" s="3"/>
      <c r="K4" s="19" t="s">
        <v>0</v>
      </c>
    </row>
    <row r="5" spans="2:11" s="4" customFormat="1" ht="24" customHeight="1">
      <c r="B5" s="3"/>
      <c r="C5" s="1"/>
      <c r="D5" s="3"/>
      <c r="E5" s="81" t="s">
        <v>93</v>
      </c>
      <c r="F5" s="81"/>
      <c r="G5" s="81"/>
      <c r="H5" s="74"/>
      <c r="I5" s="81" t="s">
        <v>94</v>
      </c>
      <c r="J5" s="81"/>
      <c r="K5" s="81"/>
    </row>
    <row r="6" spans="3:11" ht="24" customHeight="1">
      <c r="C6" s="49" t="s">
        <v>1</v>
      </c>
      <c r="D6" s="31"/>
      <c r="E6" s="68">
        <v>2018</v>
      </c>
      <c r="F6" s="22"/>
      <c r="G6" s="68">
        <v>2017</v>
      </c>
      <c r="H6" s="22"/>
      <c r="I6" s="68">
        <v>2018</v>
      </c>
      <c r="J6" s="22"/>
      <c r="K6" s="68">
        <v>2017</v>
      </c>
    </row>
    <row r="7" spans="1:11" s="37" customFormat="1" ht="24" customHeight="1">
      <c r="A7" s="17" t="s">
        <v>83</v>
      </c>
      <c r="B7" s="36"/>
      <c r="C7" s="35"/>
      <c r="E7" s="38"/>
      <c r="G7" s="38"/>
      <c r="I7" s="38"/>
      <c r="K7" s="38"/>
    </row>
    <row r="8" spans="1:11" ht="24" customHeight="1">
      <c r="A8" s="17" t="s">
        <v>26</v>
      </c>
      <c r="D8" s="32"/>
      <c r="E8" s="43"/>
      <c r="F8" s="43"/>
      <c r="G8" s="43"/>
      <c r="I8" s="43"/>
      <c r="J8" s="43"/>
      <c r="K8" s="43"/>
    </row>
    <row r="9" spans="1:11" ht="24" customHeight="1">
      <c r="A9" s="24" t="s">
        <v>110</v>
      </c>
      <c r="B9" s="4"/>
      <c r="C9" s="71"/>
      <c r="D9" s="8"/>
      <c r="E9" s="53">
        <v>871088755</v>
      </c>
      <c r="F9" s="53"/>
      <c r="G9" s="53">
        <v>723963348</v>
      </c>
      <c r="H9" s="53"/>
      <c r="I9" s="53">
        <v>871088755</v>
      </c>
      <c r="K9" s="53">
        <v>723963348</v>
      </c>
    </row>
    <row r="10" spans="1:11" ht="24" customHeight="1">
      <c r="A10" s="24" t="s">
        <v>122</v>
      </c>
      <c r="B10" s="4"/>
      <c r="C10" s="71"/>
      <c r="D10" s="8"/>
      <c r="E10" s="53">
        <v>0</v>
      </c>
      <c r="F10" s="53"/>
      <c r="G10" s="53">
        <v>0</v>
      </c>
      <c r="H10" s="53"/>
      <c r="I10" s="53">
        <v>3798860</v>
      </c>
      <c r="K10" s="53">
        <v>3998800</v>
      </c>
    </row>
    <row r="11" spans="1:11" ht="24" customHeight="1">
      <c r="A11" s="24" t="s">
        <v>27</v>
      </c>
      <c r="B11" s="4"/>
      <c r="C11" s="71"/>
      <c r="D11" s="8"/>
      <c r="E11" s="53">
        <v>9641194</v>
      </c>
      <c r="F11" s="53"/>
      <c r="G11" s="53">
        <v>11417049</v>
      </c>
      <c r="H11" s="53"/>
      <c r="I11" s="53">
        <v>9677246</v>
      </c>
      <c r="K11" s="53">
        <v>11495801</v>
      </c>
    </row>
    <row r="12" spans="1:11" ht="24" customHeight="1">
      <c r="A12" s="17" t="s">
        <v>28</v>
      </c>
      <c r="C12" s="72"/>
      <c r="D12" s="8"/>
      <c r="E12" s="57">
        <f>SUM(E9:E11)</f>
        <v>880729949</v>
      </c>
      <c r="F12" s="53"/>
      <c r="G12" s="57">
        <f>SUM(G9:G11)</f>
        <v>735380397</v>
      </c>
      <c r="H12" s="53"/>
      <c r="I12" s="57">
        <f>SUM(I9:I11)</f>
        <v>884564861</v>
      </c>
      <c r="K12" s="57">
        <f>SUM(K9:K11)</f>
        <v>739457949</v>
      </c>
    </row>
    <row r="13" spans="1:11" ht="24" customHeight="1">
      <c r="A13" s="17" t="s">
        <v>29</v>
      </c>
      <c r="C13" s="73"/>
      <c r="D13" s="8"/>
      <c r="E13" s="53"/>
      <c r="F13" s="53"/>
      <c r="G13" s="53"/>
      <c r="H13" s="53"/>
      <c r="I13" s="53"/>
      <c r="K13" s="53"/>
    </row>
    <row r="14" spans="1:11" ht="24" customHeight="1">
      <c r="A14" s="24" t="s">
        <v>78</v>
      </c>
      <c r="B14" s="4"/>
      <c r="C14" s="73"/>
      <c r="D14" s="8"/>
      <c r="E14" s="53">
        <v>288971535</v>
      </c>
      <c r="F14" s="53"/>
      <c r="G14" s="53">
        <v>244334351</v>
      </c>
      <c r="H14" s="53"/>
      <c r="I14" s="53">
        <v>293965477</v>
      </c>
      <c r="K14" s="53">
        <v>249294491</v>
      </c>
    </row>
    <row r="15" spans="1:11" ht="24" customHeight="1">
      <c r="A15" s="24" t="s">
        <v>168</v>
      </c>
      <c r="B15" s="25"/>
      <c r="C15" s="71"/>
      <c r="D15" s="8"/>
      <c r="E15" s="53">
        <v>271023275</v>
      </c>
      <c r="F15" s="53"/>
      <c r="G15" s="53">
        <v>227519463</v>
      </c>
      <c r="H15" s="53"/>
      <c r="I15" s="53">
        <v>271023275</v>
      </c>
      <c r="K15" s="53">
        <v>227519463</v>
      </c>
    </row>
    <row r="16" spans="1:11" ht="24" customHeight="1">
      <c r="A16" s="24" t="s">
        <v>30</v>
      </c>
      <c r="B16" s="25"/>
      <c r="C16" s="71"/>
      <c r="D16" s="8"/>
      <c r="E16" s="54">
        <v>140410216</v>
      </c>
      <c r="F16" s="53"/>
      <c r="G16" s="54">
        <v>106091531</v>
      </c>
      <c r="H16" s="53"/>
      <c r="I16" s="54">
        <v>139943230</v>
      </c>
      <c r="K16" s="54">
        <v>105879341</v>
      </c>
    </row>
    <row r="17" spans="1:11" ht="24" customHeight="1">
      <c r="A17" s="17" t="s">
        <v>31</v>
      </c>
      <c r="C17" s="73"/>
      <c r="D17" s="8"/>
      <c r="E17" s="54">
        <f>SUM(E14:E16)</f>
        <v>700405026</v>
      </c>
      <c r="F17" s="53"/>
      <c r="G17" s="54">
        <f>SUM(G14:G16)</f>
        <v>577945345</v>
      </c>
      <c r="H17" s="53"/>
      <c r="I17" s="54">
        <f>SUM(I14:I16)</f>
        <v>704931982</v>
      </c>
      <c r="K17" s="54">
        <f>SUM(K14:K16)</f>
        <v>582693295</v>
      </c>
    </row>
    <row r="18" spans="1:11" ht="24" customHeight="1">
      <c r="A18" s="17" t="s">
        <v>72</v>
      </c>
      <c r="C18" s="73"/>
      <c r="D18" s="8"/>
      <c r="E18" s="56">
        <f>E12-E17</f>
        <v>180324923</v>
      </c>
      <c r="F18" s="53"/>
      <c r="G18" s="56">
        <f>G12-G17</f>
        <v>157435052</v>
      </c>
      <c r="H18" s="53"/>
      <c r="I18" s="56">
        <f>I12-I17</f>
        <v>179632879</v>
      </c>
      <c r="K18" s="56">
        <f>K12-K17</f>
        <v>156764654</v>
      </c>
    </row>
    <row r="19" spans="1:11" ht="24" customHeight="1">
      <c r="A19" s="24" t="s">
        <v>32</v>
      </c>
      <c r="C19" s="73"/>
      <c r="D19" s="8"/>
      <c r="E19" s="54">
        <v>-230787</v>
      </c>
      <c r="F19" s="53"/>
      <c r="G19" s="54">
        <v>-635986</v>
      </c>
      <c r="H19" s="53"/>
      <c r="I19" s="54">
        <v>-230787</v>
      </c>
      <c r="K19" s="54">
        <v>-635986</v>
      </c>
    </row>
    <row r="20" spans="1:11" ht="24" customHeight="1">
      <c r="A20" s="17" t="s">
        <v>73</v>
      </c>
      <c r="C20" s="73"/>
      <c r="D20" s="8"/>
      <c r="E20" s="56">
        <f>SUM(E18:E19)</f>
        <v>180094136</v>
      </c>
      <c r="F20" s="53"/>
      <c r="G20" s="56">
        <f>SUM(G18:G19)</f>
        <v>156799066</v>
      </c>
      <c r="H20" s="53"/>
      <c r="I20" s="56">
        <f>SUM(I18:I19)</f>
        <v>179402092</v>
      </c>
      <c r="K20" s="56">
        <f>SUM(K18:K19)</f>
        <v>156128668</v>
      </c>
    </row>
    <row r="21" spans="1:11" ht="24" customHeight="1">
      <c r="A21" s="24" t="s">
        <v>65</v>
      </c>
      <c r="C21" s="23">
        <v>24</v>
      </c>
      <c r="D21" s="8"/>
      <c r="E21" s="54">
        <v>-32668320</v>
      </c>
      <c r="F21" s="53"/>
      <c r="G21" s="54">
        <v>-27896004</v>
      </c>
      <c r="H21" s="53"/>
      <c r="I21" s="54">
        <v>-31708474</v>
      </c>
      <c r="K21" s="54">
        <v>-26949477</v>
      </c>
    </row>
    <row r="22" spans="1:11" ht="24" customHeight="1">
      <c r="A22" s="17" t="s">
        <v>54</v>
      </c>
      <c r="B22" s="4"/>
      <c r="C22" s="73"/>
      <c r="D22" s="8"/>
      <c r="E22" s="57">
        <f>SUM(E20:E21)</f>
        <v>147425816</v>
      </c>
      <c r="F22" s="53"/>
      <c r="G22" s="57">
        <f>SUM(G20:G21)</f>
        <v>128903062</v>
      </c>
      <c r="H22" s="53"/>
      <c r="I22" s="57">
        <f>SUM(I20:I21)</f>
        <v>147693618</v>
      </c>
      <c r="K22" s="57">
        <f>SUM(K20:K21)</f>
        <v>129179191</v>
      </c>
    </row>
    <row r="23" spans="1:11" ht="24" customHeight="1">
      <c r="A23" s="24"/>
      <c r="C23" s="73"/>
      <c r="E23" s="42"/>
      <c r="F23" s="42"/>
      <c r="G23" s="42"/>
      <c r="I23" s="42"/>
      <c r="J23" s="42"/>
      <c r="K23" s="42"/>
    </row>
    <row r="24" spans="1:11" ht="24" customHeight="1">
      <c r="A24" s="39" t="s">
        <v>50</v>
      </c>
      <c r="C24" s="72"/>
      <c r="D24" s="40"/>
      <c r="E24" s="44"/>
      <c r="F24" s="43"/>
      <c r="G24" s="44"/>
      <c r="I24" s="44"/>
      <c r="J24" s="43"/>
      <c r="K24" s="44"/>
    </row>
    <row r="25" spans="1:11" ht="24" customHeight="1">
      <c r="A25" s="78" t="s">
        <v>124</v>
      </c>
      <c r="C25" s="72"/>
      <c r="D25" s="40"/>
      <c r="E25" s="44"/>
      <c r="F25" s="43"/>
      <c r="G25" s="44"/>
      <c r="I25" s="44"/>
      <c r="J25" s="43"/>
      <c r="K25" s="44"/>
    </row>
    <row r="26" spans="1:11" ht="24" customHeight="1">
      <c r="A26" s="78" t="s">
        <v>127</v>
      </c>
      <c r="C26" s="72"/>
      <c r="D26" s="40"/>
      <c r="E26" s="44"/>
      <c r="F26" s="43"/>
      <c r="G26" s="44"/>
      <c r="I26" s="44"/>
      <c r="J26" s="43"/>
      <c r="K26" s="44"/>
    </row>
    <row r="27" spans="1:11" ht="24" customHeight="1">
      <c r="A27" s="7" t="s">
        <v>123</v>
      </c>
      <c r="C27" s="72"/>
      <c r="D27" s="45"/>
      <c r="E27" s="61">
        <v>-279808</v>
      </c>
      <c r="F27" s="45"/>
      <c r="G27" s="61">
        <v>0</v>
      </c>
      <c r="H27" s="45"/>
      <c r="I27" s="61">
        <v>-279808</v>
      </c>
      <c r="K27" s="61">
        <v>0</v>
      </c>
    </row>
    <row r="28" spans="1:11" ht="24" customHeight="1" thickBot="1">
      <c r="A28" s="39" t="s">
        <v>56</v>
      </c>
      <c r="C28" s="72"/>
      <c r="D28" s="40"/>
      <c r="E28" s="64">
        <f>SUM(E22:E27)</f>
        <v>147146008</v>
      </c>
      <c r="F28" s="43"/>
      <c r="G28" s="64">
        <f>SUM(G22:G27)</f>
        <v>128903062</v>
      </c>
      <c r="I28" s="64">
        <f>SUM(I22:I27)</f>
        <v>147413810</v>
      </c>
      <c r="J28" s="43"/>
      <c r="K28" s="64">
        <f>SUM(K22:K27)</f>
        <v>129179191</v>
      </c>
    </row>
    <row r="29" spans="1:11" ht="24" customHeight="1" thickTop="1">
      <c r="A29" s="41"/>
      <c r="C29" s="72"/>
      <c r="D29" s="43"/>
      <c r="E29" s="42"/>
      <c r="F29" s="43"/>
      <c r="G29" s="53"/>
      <c r="I29" s="42"/>
      <c r="J29" s="43"/>
      <c r="K29" s="53"/>
    </row>
    <row r="30" spans="1:11" ht="24" customHeight="1">
      <c r="A30" s="17" t="s">
        <v>33</v>
      </c>
      <c r="C30" s="23">
        <v>25</v>
      </c>
      <c r="E30" s="42"/>
      <c r="F30" s="42"/>
      <c r="G30" s="42"/>
      <c r="I30" s="42"/>
      <c r="J30" s="42"/>
      <c r="K30" s="42"/>
    </row>
    <row r="31" spans="1:11" ht="24" customHeight="1">
      <c r="A31" s="24" t="s">
        <v>84</v>
      </c>
      <c r="E31" s="42"/>
      <c r="F31" s="42"/>
      <c r="G31" s="42"/>
      <c r="I31" s="42"/>
      <c r="J31" s="42"/>
      <c r="K31" s="42"/>
    </row>
    <row r="32" spans="1:11" ht="24" customHeight="1" thickBot="1">
      <c r="A32" s="24" t="s">
        <v>104</v>
      </c>
      <c r="B32" s="4"/>
      <c r="C32" s="23"/>
      <c r="D32" s="33"/>
      <c r="E32" s="63">
        <f>SUM(E28/E35)</f>
        <v>0.18040921699170973</v>
      </c>
      <c r="F32" s="42"/>
      <c r="G32" s="63">
        <f>SUM(G28/G35)</f>
        <v>0.15804234718521085</v>
      </c>
      <c r="I32" s="63">
        <f>SUM(I28/I35)</f>
        <v>0.1807375571878557</v>
      </c>
      <c r="J32" s="42"/>
      <c r="K32" s="63">
        <f>SUM(K28/K35)</f>
        <v>0.1583808967480281</v>
      </c>
    </row>
    <row r="33" spans="1:11" ht="24" customHeight="1" thickTop="1">
      <c r="A33" s="24"/>
      <c r="B33" s="4"/>
      <c r="C33" s="23"/>
      <c r="D33" s="33"/>
      <c r="E33" s="70"/>
      <c r="F33" s="42"/>
      <c r="G33" s="70"/>
      <c r="I33" s="70"/>
      <c r="J33" s="42"/>
      <c r="K33" s="70"/>
    </row>
    <row r="34" spans="1:11" ht="24" customHeight="1">
      <c r="A34" s="24"/>
      <c r="B34" s="4"/>
      <c r="D34" s="33"/>
      <c r="E34" s="60"/>
      <c r="F34" s="42"/>
      <c r="G34" s="60"/>
      <c r="I34" s="60"/>
      <c r="J34" s="42"/>
      <c r="K34" s="60" t="s">
        <v>89</v>
      </c>
    </row>
    <row r="35" spans="1:11" ht="24" customHeight="1" thickBot="1">
      <c r="A35" s="24" t="s">
        <v>88</v>
      </c>
      <c r="B35" s="4"/>
      <c r="D35" s="33"/>
      <c r="E35" s="64">
        <v>815623561</v>
      </c>
      <c r="F35" s="42"/>
      <c r="G35" s="64">
        <v>815623561</v>
      </c>
      <c r="H35" s="42"/>
      <c r="I35" s="64">
        <v>815623561</v>
      </c>
      <c r="K35" s="64">
        <v>815623561</v>
      </c>
    </row>
    <row r="36" spans="1:11" ht="24" customHeight="1" thickTop="1">
      <c r="A36" s="24"/>
      <c r="B36" s="4"/>
      <c r="D36" s="33"/>
      <c r="E36" s="60"/>
      <c r="F36" s="42"/>
      <c r="G36" s="60"/>
      <c r="I36" s="60"/>
      <c r="J36" s="42"/>
      <c r="K36" s="60"/>
    </row>
    <row r="37" spans="1:11" ht="24" customHeight="1">
      <c r="A37" s="20" t="s">
        <v>10</v>
      </c>
      <c r="C37" s="28"/>
      <c r="D37" s="13"/>
      <c r="E37" s="12"/>
      <c r="F37" s="12"/>
      <c r="G37" s="12"/>
      <c r="I37" s="12"/>
      <c r="J37" s="12"/>
      <c r="K37" s="12"/>
    </row>
    <row r="38" spans="1:11" ht="24" customHeight="1">
      <c r="A38" s="30"/>
      <c r="B38" s="13"/>
      <c r="C38" s="6"/>
      <c r="G38" s="2"/>
      <c r="K38" s="2"/>
    </row>
    <row r="39" spans="1:12" ht="21.75" customHeight="1">
      <c r="A39" s="17" t="s">
        <v>169</v>
      </c>
      <c r="B39" s="18"/>
      <c r="C39" s="1"/>
      <c r="D39" s="3"/>
      <c r="E39" s="3"/>
      <c r="F39" s="3"/>
      <c r="G39" s="3"/>
      <c r="H39" s="4"/>
      <c r="I39" s="3"/>
      <c r="J39" s="3"/>
      <c r="K39" s="3"/>
      <c r="L39" s="4"/>
    </row>
    <row r="40" spans="1:12" ht="21.75" customHeight="1">
      <c r="A40" s="17" t="s">
        <v>67</v>
      </c>
      <c r="B40" s="18"/>
      <c r="C40" s="1"/>
      <c r="D40" s="3"/>
      <c r="F40" s="3"/>
      <c r="G40" s="3"/>
      <c r="H40" s="4"/>
      <c r="I40" s="3"/>
      <c r="J40" s="3"/>
      <c r="K40" s="3"/>
      <c r="L40" s="4"/>
    </row>
    <row r="41" spans="1:12" ht="21.75" customHeight="1">
      <c r="A41" s="17" t="s">
        <v>149</v>
      </c>
      <c r="B41" s="3"/>
      <c r="C41" s="1"/>
      <c r="D41" s="3"/>
      <c r="E41" s="3"/>
      <c r="F41" s="3"/>
      <c r="G41" s="3"/>
      <c r="H41" s="4"/>
      <c r="I41" s="3"/>
      <c r="J41" s="3"/>
      <c r="K41" s="3"/>
      <c r="L41" s="4"/>
    </row>
    <row r="42" spans="1:12" ht="21.75" customHeight="1">
      <c r="A42" s="4"/>
      <c r="B42" s="3"/>
      <c r="C42" s="1"/>
      <c r="D42" s="3"/>
      <c r="E42" s="3"/>
      <c r="F42" s="3"/>
      <c r="G42" s="19"/>
      <c r="H42" s="4"/>
      <c r="I42" s="3"/>
      <c r="J42" s="3"/>
      <c r="K42" s="19" t="s">
        <v>0</v>
      </c>
      <c r="L42" s="4"/>
    </row>
    <row r="43" spans="1:12" ht="21.75" customHeight="1">
      <c r="A43" s="4"/>
      <c r="B43" s="3"/>
      <c r="C43" s="1"/>
      <c r="D43" s="3"/>
      <c r="E43" s="81" t="s">
        <v>93</v>
      </c>
      <c r="F43" s="81"/>
      <c r="G43" s="81"/>
      <c r="H43" s="74"/>
      <c r="I43" s="81" t="s">
        <v>94</v>
      </c>
      <c r="J43" s="81"/>
      <c r="K43" s="81"/>
      <c r="L43" s="4"/>
    </row>
    <row r="44" spans="3:11" ht="21.75" customHeight="1">
      <c r="C44" s="1"/>
      <c r="E44" s="68">
        <v>2018</v>
      </c>
      <c r="F44" s="22"/>
      <c r="G44" s="68">
        <v>2017</v>
      </c>
      <c r="H44" s="22"/>
      <c r="I44" s="68">
        <v>2018</v>
      </c>
      <c r="J44" s="22"/>
      <c r="K44" s="68">
        <v>2017</v>
      </c>
    </row>
    <row r="45" spans="1:12" ht="21.75" customHeight="1">
      <c r="A45" s="34" t="s">
        <v>34</v>
      </c>
      <c r="B45" s="21"/>
      <c r="C45" s="1"/>
      <c r="D45" s="21"/>
      <c r="E45" s="5"/>
      <c r="F45" s="5"/>
      <c r="G45" s="5"/>
      <c r="H45" s="21"/>
      <c r="I45" s="5"/>
      <c r="J45" s="5"/>
      <c r="K45" s="5"/>
      <c r="L45" s="21"/>
    </row>
    <row r="46" spans="1:11" ht="21.75" customHeight="1">
      <c r="A46" s="20" t="s">
        <v>35</v>
      </c>
      <c r="C46" s="6"/>
      <c r="E46" s="56">
        <f>E20</f>
        <v>180094136</v>
      </c>
      <c r="F46" s="56"/>
      <c r="G46" s="56">
        <f>G20</f>
        <v>156799066</v>
      </c>
      <c r="H46" s="43"/>
      <c r="I46" s="56">
        <f>I20</f>
        <v>179402092</v>
      </c>
      <c r="J46" s="56"/>
      <c r="K46" s="56">
        <f>K20</f>
        <v>156128668</v>
      </c>
    </row>
    <row r="47" spans="1:11" ht="21.75" customHeight="1">
      <c r="A47" s="20" t="s">
        <v>51</v>
      </c>
      <c r="C47" s="6"/>
      <c r="E47" s="53"/>
      <c r="F47" s="53"/>
      <c r="G47" s="53"/>
      <c r="H47" s="43"/>
      <c r="I47" s="53"/>
      <c r="J47" s="53"/>
      <c r="K47" s="53"/>
    </row>
    <row r="48" spans="1:11" ht="21.75" customHeight="1">
      <c r="A48" s="20" t="s">
        <v>173</v>
      </c>
      <c r="C48" s="6"/>
      <c r="E48" s="53"/>
      <c r="F48" s="53"/>
      <c r="G48" s="53"/>
      <c r="H48" s="43"/>
      <c r="I48" s="53"/>
      <c r="J48" s="53"/>
      <c r="K48" s="53"/>
    </row>
    <row r="49" spans="1:11" ht="21.75" customHeight="1">
      <c r="A49" s="9" t="s">
        <v>36</v>
      </c>
      <c r="C49" s="6"/>
      <c r="E49" s="53">
        <v>56527511</v>
      </c>
      <c r="F49" s="53"/>
      <c r="G49" s="53">
        <v>38583156</v>
      </c>
      <c r="H49" s="53"/>
      <c r="I49" s="53">
        <v>56513976</v>
      </c>
      <c r="J49" s="43"/>
      <c r="K49" s="53">
        <v>38572778</v>
      </c>
    </row>
    <row r="50" spans="1:11" ht="21.75" customHeight="1">
      <c r="A50" s="9" t="s">
        <v>154</v>
      </c>
      <c r="C50" s="6"/>
      <c r="E50" s="53">
        <v>-282115</v>
      </c>
      <c r="F50" s="53"/>
      <c r="G50" s="53">
        <v>579973</v>
      </c>
      <c r="H50" s="53"/>
      <c r="I50" s="53">
        <v>-282115</v>
      </c>
      <c r="J50" s="43"/>
      <c r="K50" s="53">
        <v>579973</v>
      </c>
    </row>
    <row r="51" spans="1:11" ht="21.75" customHeight="1">
      <c r="A51" s="9" t="s">
        <v>135</v>
      </c>
      <c r="C51" s="6"/>
      <c r="E51" s="53">
        <v>416840</v>
      </c>
      <c r="F51" s="53"/>
      <c r="G51" s="53">
        <v>213501</v>
      </c>
      <c r="H51" s="53"/>
      <c r="I51" s="53">
        <v>416840</v>
      </c>
      <c r="J51" s="43"/>
      <c r="K51" s="53">
        <v>213501</v>
      </c>
    </row>
    <row r="52" spans="1:11" ht="21.75" customHeight="1">
      <c r="A52" s="9" t="s">
        <v>155</v>
      </c>
      <c r="C52" s="6"/>
      <c r="E52" s="53">
        <v>-84771</v>
      </c>
      <c r="F52" s="53"/>
      <c r="G52" s="53">
        <v>0</v>
      </c>
      <c r="H52" s="53"/>
      <c r="I52" s="53">
        <v>0</v>
      </c>
      <c r="J52" s="43"/>
      <c r="K52" s="53">
        <v>0</v>
      </c>
    </row>
    <row r="53" spans="1:11" ht="21.75" customHeight="1">
      <c r="A53" s="9" t="s">
        <v>156</v>
      </c>
      <c r="C53" s="6"/>
      <c r="F53" s="53"/>
      <c r="H53" s="53"/>
      <c r="I53" s="53"/>
      <c r="J53" s="43"/>
      <c r="K53" s="53"/>
    </row>
    <row r="54" spans="1:11" ht="21.75" customHeight="1">
      <c r="A54" s="9" t="s">
        <v>136</v>
      </c>
      <c r="C54" s="6"/>
      <c r="E54" s="53">
        <v>1381745</v>
      </c>
      <c r="F54" s="53"/>
      <c r="G54" s="53">
        <v>-2062483</v>
      </c>
      <c r="H54" s="53"/>
      <c r="I54" s="53">
        <v>1381745</v>
      </c>
      <c r="J54" s="43"/>
      <c r="K54" s="53">
        <v>-2062483</v>
      </c>
    </row>
    <row r="55" spans="1:11" ht="21.75" customHeight="1">
      <c r="A55" s="9" t="s">
        <v>143</v>
      </c>
      <c r="C55" s="6"/>
      <c r="E55" s="53">
        <v>-4876940</v>
      </c>
      <c r="F55" s="53"/>
      <c r="G55" s="53">
        <v>-1268570</v>
      </c>
      <c r="H55" s="53"/>
      <c r="I55" s="53">
        <v>-4876940</v>
      </c>
      <c r="J55" s="43"/>
      <c r="K55" s="53">
        <v>-1268570</v>
      </c>
    </row>
    <row r="56" spans="1:11" ht="21.75" customHeight="1">
      <c r="A56" s="9" t="s">
        <v>100</v>
      </c>
      <c r="C56" s="6"/>
      <c r="E56" s="53">
        <v>1092596</v>
      </c>
      <c r="F56" s="53"/>
      <c r="G56" s="53">
        <v>91678</v>
      </c>
      <c r="H56" s="53"/>
      <c r="I56" s="53">
        <v>1092596</v>
      </c>
      <c r="J56" s="43"/>
      <c r="K56" s="53">
        <v>91678</v>
      </c>
    </row>
    <row r="57" spans="1:11" ht="21.75" customHeight="1">
      <c r="A57" s="9" t="s">
        <v>96</v>
      </c>
      <c r="C57" s="6"/>
      <c r="E57" s="53">
        <v>4451152</v>
      </c>
      <c r="F57" s="53"/>
      <c r="G57" s="53">
        <v>701842</v>
      </c>
      <c r="H57" s="53"/>
      <c r="I57" s="53">
        <v>4451152</v>
      </c>
      <c r="J57" s="43"/>
      <c r="K57" s="53">
        <v>701842</v>
      </c>
    </row>
    <row r="58" spans="1:11" ht="21.75" customHeight="1">
      <c r="A58" s="9" t="s">
        <v>163</v>
      </c>
      <c r="C58" s="6"/>
      <c r="E58" s="53">
        <v>-780391</v>
      </c>
      <c r="F58" s="53"/>
      <c r="G58" s="53">
        <v>780391</v>
      </c>
      <c r="H58" s="53"/>
      <c r="I58" s="53">
        <v>-780391</v>
      </c>
      <c r="J58" s="43"/>
      <c r="K58" s="53">
        <v>780391</v>
      </c>
    </row>
    <row r="59" spans="1:11" ht="21.75" customHeight="1">
      <c r="A59" s="9" t="s">
        <v>157</v>
      </c>
      <c r="C59" s="6"/>
      <c r="E59" s="53">
        <v>777554</v>
      </c>
      <c r="F59" s="53"/>
      <c r="G59" s="53">
        <v>0</v>
      </c>
      <c r="H59" s="53"/>
      <c r="I59" s="53">
        <v>777554</v>
      </c>
      <c r="J59" s="43"/>
      <c r="K59" s="53">
        <v>0</v>
      </c>
    </row>
    <row r="60" spans="1:11" ht="21.75" customHeight="1">
      <c r="A60" s="9" t="s">
        <v>112</v>
      </c>
      <c r="C60" s="6"/>
      <c r="E60" s="53">
        <v>0</v>
      </c>
      <c r="F60" s="53"/>
      <c r="G60" s="53">
        <v>252000</v>
      </c>
      <c r="H60" s="53"/>
      <c r="I60" s="53">
        <v>0</v>
      </c>
      <c r="J60" s="43"/>
      <c r="K60" s="53">
        <v>252000</v>
      </c>
    </row>
    <row r="61" spans="1:11" ht="21.75" customHeight="1">
      <c r="A61" s="9" t="s">
        <v>158</v>
      </c>
      <c r="C61" s="6"/>
      <c r="E61" s="53">
        <v>209129</v>
      </c>
      <c r="F61" s="53"/>
      <c r="G61" s="53">
        <v>0</v>
      </c>
      <c r="H61" s="53"/>
      <c r="I61" s="53">
        <v>209129</v>
      </c>
      <c r="J61" s="43"/>
      <c r="K61" s="53">
        <v>0</v>
      </c>
    </row>
    <row r="62" spans="1:11" ht="21.75" customHeight="1">
      <c r="A62" s="24" t="s">
        <v>53</v>
      </c>
      <c r="C62" s="6"/>
      <c r="E62" s="53">
        <v>3758596</v>
      </c>
      <c r="F62" s="53"/>
      <c r="G62" s="53">
        <v>2200600</v>
      </c>
      <c r="H62" s="53"/>
      <c r="I62" s="53">
        <v>3758596</v>
      </c>
      <c r="J62" s="43"/>
      <c r="K62" s="53">
        <v>2200600</v>
      </c>
    </row>
    <row r="63" spans="1:11" ht="21.75" customHeight="1">
      <c r="A63" s="24" t="s">
        <v>125</v>
      </c>
      <c r="C63" s="6"/>
      <c r="E63" s="53">
        <v>0</v>
      </c>
      <c r="F63" s="53"/>
      <c r="G63" s="53">
        <v>0</v>
      </c>
      <c r="H63" s="53"/>
      <c r="I63" s="53">
        <v>-3798860</v>
      </c>
      <c r="J63" s="43"/>
      <c r="K63" s="53">
        <v>-3998800</v>
      </c>
    </row>
    <row r="64" spans="1:11" ht="21.75" customHeight="1">
      <c r="A64" s="20" t="s">
        <v>37</v>
      </c>
      <c r="C64" s="6"/>
      <c r="E64" s="53">
        <v>-2249515</v>
      </c>
      <c r="F64" s="53"/>
      <c r="G64" s="53">
        <v>-3841398</v>
      </c>
      <c r="H64" s="53"/>
      <c r="I64" s="53">
        <v>-2231337</v>
      </c>
      <c r="J64" s="43"/>
      <c r="K64" s="53">
        <v>-3826651</v>
      </c>
    </row>
    <row r="65" spans="1:11" ht="21.75" customHeight="1">
      <c r="A65" s="20" t="s">
        <v>79</v>
      </c>
      <c r="C65" s="6"/>
      <c r="E65" s="54">
        <v>230787</v>
      </c>
      <c r="F65" s="53"/>
      <c r="G65" s="54">
        <v>241396</v>
      </c>
      <c r="H65" s="53"/>
      <c r="I65" s="54">
        <v>230787</v>
      </c>
      <c r="J65" s="43"/>
      <c r="K65" s="54">
        <v>241396</v>
      </c>
    </row>
    <row r="66" spans="1:11" ht="21.75" customHeight="1">
      <c r="A66" s="9" t="s">
        <v>57</v>
      </c>
      <c r="C66" s="6"/>
      <c r="E66" s="56"/>
      <c r="F66" s="56"/>
      <c r="G66" s="56"/>
      <c r="H66" s="43"/>
      <c r="I66" s="56"/>
      <c r="J66" s="56"/>
      <c r="K66" s="56"/>
    </row>
    <row r="67" spans="1:11" ht="21.75" customHeight="1">
      <c r="A67" s="20" t="s">
        <v>38</v>
      </c>
      <c r="C67" s="6"/>
      <c r="E67" s="53">
        <f>SUM(E46:E66)</f>
        <v>240666314</v>
      </c>
      <c r="F67" s="53"/>
      <c r="G67" s="53">
        <f>SUM(G46:G66)</f>
        <v>193271152</v>
      </c>
      <c r="H67" s="43"/>
      <c r="I67" s="53">
        <f>SUM(I46:I66)</f>
        <v>236264824</v>
      </c>
      <c r="J67" s="53"/>
      <c r="K67" s="53">
        <f>SUM(K46:K66)</f>
        <v>188606323</v>
      </c>
    </row>
    <row r="68" spans="1:11" ht="21.75" customHeight="1">
      <c r="A68" s="20" t="s">
        <v>39</v>
      </c>
      <c r="C68" s="6"/>
      <c r="E68" s="53"/>
      <c r="F68" s="53"/>
      <c r="G68" s="53"/>
      <c r="H68" s="43"/>
      <c r="I68" s="53"/>
      <c r="J68" s="53"/>
      <c r="K68" s="53"/>
    </row>
    <row r="69" spans="1:11" ht="21.75" customHeight="1">
      <c r="A69" s="20" t="s">
        <v>63</v>
      </c>
      <c r="C69" s="6"/>
      <c r="E69" s="53">
        <v>-2927297</v>
      </c>
      <c r="F69" s="53"/>
      <c r="G69" s="53">
        <v>-3282235</v>
      </c>
      <c r="H69" s="53"/>
      <c r="I69" s="53">
        <v>-3413248</v>
      </c>
      <c r="J69" s="43"/>
      <c r="K69" s="53">
        <v>-3324488</v>
      </c>
    </row>
    <row r="70" spans="1:11" ht="21.75" customHeight="1">
      <c r="A70" s="20" t="s">
        <v>40</v>
      </c>
      <c r="C70" s="6"/>
      <c r="E70" s="53">
        <v>-9370295</v>
      </c>
      <c r="F70" s="53"/>
      <c r="G70" s="53">
        <v>-3704015</v>
      </c>
      <c r="H70" s="53"/>
      <c r="I70" s="53">
        <v>-9436074</v>
      </c>
      <c r="J70" s="43"/>
      <c r="K70" s="53">
        <v>-3675154</v>
      </c>
    </row>
    <row r="71" spans="1:11" ht="21.75" customHeight="1">
      <c r="A71" s="9" t="s">
        <v>41</v>
      </c>
      <c r="B71" s="4"/>
      <c r="C71" s="6"/>
      <c r="E71" s="53">
        <v>-4363054</v>
      </c>
      <c r="F71" s="53"/>
      <c r="G71" s="53">
        <v>2453506</v>
      </c>
      <c r="H71" s="53"/>
      <c r="I71" s="53">
        <v>-4344410</v>
      </c>
      <c r="J71" s="43"/>
      <c r="K71" s="53">
        <v>2453506</v>
      </c>
    </row>
    <row r="72" spans="1:11" ht="21.75" customHeight="1">
      <c r="A72" s="20" t="s">
        <v>85</v>
      </c>
      <c r="C72" s="6"/>
      <c r="E72" s="53">
        <v>-3910778</v>
      </c>
      <c r="F72" s="53"/>
      <c r="G72" s="53">
        <v>-6566626</v>
      </c>
      <c r="H72" s="53"/>
      <c r="I72" s="53">
        <v>-3910778</v>
      </c>
      <c r="J72" s="43"/>
      <c r="K72" s="53">
        <v>-6566626</v>
      </c>
    </row>
    <row r="73" spans="1:11" ht="21.75" customHeight="1">
      <c r="A73" s="9" t="s">
        <v>102</v>
      </c>
      <c r="C73" s="6"/>
      <c r="E73" s="53">
        <v>0</v>
      </c>
      <c r="F73" s="53"/>
      <c r="G73" s="53">
        <v>699412</v>
      </c>
      <c r="H73" s="53"/>
      <c r="I73" s="53">
        <v>0</v>
      </c>
      <c r="J73" s="43"/>
      <c r="K73" s="53">
        <v>699412</v>
      </c>
    </row>
    <row r="74" spans="1:11" ht="21.75" customHeight="1">
      <c r="A74" s="20" t="s">
        <v>144</v>
      </c>
      <c r="C74" s="6"/>
      <c r="E74" s="53"/>
      <c r="F74" s="53"/>
      <c r="G74" s="53"/>
      <c r="H74" s="53"/>
      <c r="I74" s="53"/>
      <c r="J74" s="43"/>
      <c r="K74" s="53"/>
    </row>
    <row r="75" spans="1:11" ht="21.75" customHeight="1">
      <c r="A75" s="9" t="s">
        <v>64</v>
      </c>
      <c r="C75" s="6"/>
      <c r="E75" s="53">
        <v>10876842</v>
      </c>
      <c r="F75" s="53"/>
      <c r="G75" s="53">
        <v>-4112579</v>
      </c>
      <c r="H75" s="53"/>
      <c r="I75" s="53">
        <v>9577771</v>
      </c>
      <c r="J75" s="43"/>
      <c r="K75" s="53">
        <v>-5455317</v>
      </c>
    </row>
    <row r="76" spans="1:11" ht="21.75" customHeight="1">
      <c r="A76" s="20" t="s">
        <v>42</v>
      </c>
      <c r="C76" s="6"/>
      <c r="E76" s="53">
        <v>5729246</v>
      </c>
      <c r="F76" s="53"/>
      <c r="G76" s="53">
        <v>-7974889</v>
      </c>
      <c r="H76" s="53"/>
      <c r="I76" s="53">
        <v>5697523</v>
      </c>
      <c r="J76" s="43"/>
      <c r="K76" s="53">
        <v>-8024953</v>
      </c>
    </row>
    <row r="77" spans="1:11" ht="21.75" customHeight="1">
      <c r="A77" s="20" t="s">
        <v>43</v>
      </c>
      <c r="C77" s="6"/>
      <c r="E77" s="54">
        <v>1478741</v>
      </c>
      <c r="F77" s="56"/>
      <c r="G77" s="54">
        <v>-1395764</v>
      </c>
      <c r="H77" s="56"/>
      <c r="I77" s="54">
        <v>1478741</v>
      </c>
      <c r="J77" s="43"/>
      <c r="K77" s="54">
        <v>-1395764</v>
      </c>
    </row>
    <row r="78" spans="1:11" ht="21.75" customHeight="1">
      <c r="A78" s="20" t="s">
        <v>34</v>
      </c>
      <c r="C78" s="6"/>
      <c r="E78" s="56">
        <f>SUM(E67:E77)</f>
        <v>238179719</v>
      </c>
      <c r="F78" s="56"/>
      <c r="G78" s="56">
        <f>SUM(G67:G77)</f>
        <v>169387962</v>
      </c>
      <c r="H78" s="56"/>
      <c r="I78" s="56">
        <f>SUM(I67:I77)</f>
        <v>231914349</v>
      </c>
      <c r="J78" s="43"/>
      <c r="K78" s="56">
        <f>SUM(K67:K77)</f>
        <v>163316939</v>
      </c>
    </row>
    <row r="79" spans="1:11" ht="21.75" customHeight="1">
      <c r="A79" s="20" t="s">
        <v>105</v>
      </c>
      <c r="C79" s="6"/>
      <c r="E79" s="56">
        <v>2553020</v>
      </c>
      <c r="F79" s="56"/>
      <c r="G79" s="56">
        <v>3291043</v>
      </c>
      <c r="H79" s="56"/>
      <c r="I79" s="56">
        <v>2534842</v>
      </c>
      <c r="J79" s="43"/>
      <c r="K79" s="56">
        <v>3276297</v>
      </c>
    </row>
    <row r="80" spans="1:11" ht="21.75" customHeight="1">
      <c r="A80" s="20" t="s">
        <v>97</v>
      </c>
      <c r="C80" s="6"/>
      <c r="E80" s="56">
        <v>0</v>
      </c>
      <c r="F80" s="56"/>
      <c r="G80" s="56">
        <v>-253044</v>
      </c>
      <c r="H80" s="56"/>
      <c r="I80" s="56">
        <v>0</v>
      </c>
      <c r="J80" s="43"/>
      <c r="K80" s="56">
        <v>-253044</v>
      </c>
    </row>
    <row r="81" spans="1:11" ht="21.75" customHeight="1">
      <c r="A81" s="20" t="s">
        <v>98</v>
      </c>
      <c r="C81" s="6"/>
      <c r="E81" s="56">
        <v>-410500</v>
      </c>
      <c r="F81" s="56"/>
      <c r="G81" s="56">
        <v>-52051</v>
      </c>
      <c r="H81" s="56"/>
      <c r="I81" s="56">
        <v>-410500</v>
      </c>
      <c r="J81" s="43"/>
      <c r="K81" s="56">
        <v>-52051</v>
      </c>
    </row>
    <row r="82" spans="1:11" ht="21.75" customHeight="1">
      <c r="A82" s="20" t="s">
        <v>113</v>
      </c>
      <c r="C82" s="6"/>
      <c r="E82" s="56">
        <v>-1145809</v>
      </c>
      <c r="F82" s="56"/>
      <c r="G82" s="56">
        <v>-515821</v>
      </c>
      <c r="H82" s="56"/>
      <c r="I82" s="56">
        <v>-1145809</v>
      </c>
      <c r="J82" s="43"/>
      <c r="K82" s="56">
        <v>-515821</v>
      </c>
    </row>
    <row r="83" spans="1:11" ht="21.75" customHeight="1">
      <c r="A83" s="20" t="s">
        <v>114</v>
      </c>
      <c r="C83" s="6"/>
      <c r="E83" s="54">
        <v>-29698867</v>
      </c>
      <c r="F83" s="53"/>
      <c r="G83" s="54">
        <v>-23833902</v>
      </c>
      <c r="H83" s="53"/>
      <c r="I83" s="54">
        <v>-28743854</v>
      </c>
      <c r="J83" s="43"/>
      <c r="K83" s="54">
        <v>-22594868</v>
      </c>
    </row>
    <row r="84" spans="1:11" ht="21.75" customHeight="1">
      <c r="A84" s="10" t="s">
        <v>86</v>
      </c>
      <c r="B84" s="4"/>
      <c r="C84" s="6"/>
      <c r="E84" s="54">
        <f>SUM(E78:E83)</f>
        <v>209477563</v>
      </c>
      <c r="F84" s="53"/>
      <c r="G84" s="54">
        <f>SUM(G78:G83)</f>
        <v>148024187</v>
      </c>
      <c r="H84" s="53"/>
      <c r="I84" s="54">
        <f>SUM(I78:I83)</f>
        <v>204149028</v>
      </c>
      <c r="J84" s="43"/>
      <c r="K84" s="54">
        <f>SUM(K78:K83)</f>
        <v>143177452</v>
      </c>
    </row>
    <row r="85" spans="1:3" ht="21.75" customHeight="1">
      <c r="A85" s="9"/>
      <c r="B85" s="4"/>
      <c r="C85" s="6"/>
    </row>
    <row r="86" spans="1:3" ht="21.75" customHeight="1">
      <c r="A86" s="9" t="s">
        <v>10</v>
      </c>
      <c r="B86" s="4"/>
      <c r="C86" s="6"/>
    </row>
    <row r="87" spans="1:12" ht="22.5" customHeight="1">
      <c r="A87" s="17" t="s">
        <v>169</v>
      </c>
      <c r="B87" s="18"/>
      <c r="C87" s="1"/>
      <c r="D87" s="3"/>
      <c r="E87" s="3"/>
      <c r="F87" s="3"/>
      <c r="G87" s="3"/>
      <c r="H87" s="4"/>
      <c r="I87" s="3"/>
      <c r="J87" s="3"/>
      <c r="K87" s="3"/>
      <c r="L87" s="4"/>
    </row>
    <row r="88" spans="1:12" ht="22.5" customHeight="1">
      <c r="A88" s="17" t="s">
        <v>68</v>
      </c>
      <c r="B88" s="18"/>
      <c r="C88" s="1"/>
      <c r="D88" s="3"/>
      <c r="E88" s="3"/>
      <c r="F88" s="3"/>
      <c r="G88" s="3"/>
      <c r="H88" s="4"/>
      <c r="I88" s="3"/>
      <c r="J88" s="3"/>
      <c r="K88" s="3"/>
      <c r="L88" s="4"/>
    </row>
    <row r="89" spans="1:12" ht="22.5" customHeight="1">
      <c r="A89" s="17" t="s">
        <v>149</v>
      </c>
      <c r="B89" s="3"/>
      <c r="C89" s="1"/>
      <c r="D89" s="3"/>
      <c r="E89" s="3"/>
      <c r="F89" s="3"/>
      <c r="G89" s="3"/>
      <c r="H89" s="4"/>
      <c r="I89" s="3"/>
      <c r="J89" s="3"/>
      <c r="K89" s="3"/>
      <c r="L89" s="4"/>
    </row>
    <row r="90" spans="1:12" ht="22.5" customHeight="1">
      <c r="A90" s="4"/>
      <c r="B90" s="3"/>
      <c r="C90" s="1"/>
      <c r="D90" s="3"/>
      <c r="E90" s="3"/>
      <c r="F90" s="3"/>
      <c r="G90" s="19"/>
      <c r="H90" s="4"/>
      <c r="I90" s="3"/>
      <c r="J90" s="3"/>
      <c r="K90" s="19" t="s">
        <v>0</v>
      </c>
      <c r="L90" s="4"/>
    </row>
    <row r="91" spans="2:11" s="4" customFormat="1" ht="22.5" customHeight="1">
      <c r="B91" s="3"/>
      <c r="C91" s="1"/>
      <c r="D91" s="3"/>
      <c r="E91" s="81" t="s">
        <v>93</v>
      </c>
      <c r="F91" s="81"/>
      <c r="G91" s="81"/>
      <c r="H91" s="74"/>
      <c r="I91" s="81" t="s">
        <v>94</v>
      </c>
      <c r="J91" s="81"/>
      <c r="K91" s="81"/>
    </row>
    <row r="92" spans="3:11" ht="22.5" customHeight="1">
      <c r="C92" s="1"/>
      <c r="E92" s="49">
        <v>2018</v>
      </c>
      <c r="F92" s="31"/>
      <c r="G92" s="49">
        <v>2017</v>
      </c>
      <c r="I92" s="49">
        <v>2018</v>
      </c>
      <c r="J92" s="31"/>
      <c r="K92" s="49">
        <v>2017</v>
      </c>
    </row>
    <row r="93" spans="1:11" ht="22.5" customHeight="1">
      <c r="A93" s="34" t="s">
        <v>44</v>
      </c>
      <c r="B93" s="21"/>
      <c r="C93" s="1"/>
      <c r="E93" s="12"/>
      <c r="F93" s="11"/>
      <c r="G93" s="12"/>
      <c r="I93" s="12"/>
      <c r="J93" s="11"/>
      <c r="K93" s="12"/>
    </row>
    <row r="94" spans="1:11" ht="22.5" customHeight="1">
      <c r="A94" s="20" t="s">
        <v>137</v>
      </c>
      <c r="B94" s="21"/>
      <c r="C94" s="1"/>
      <c r="E94" s="12"/>
      <c r="F94" s="11"/>
      <c r="G94" s="12"/>
      <c r="I94" s="12"/>
      <c r="J94" s="11"/>
      <c r="K94" s="12"/>
    </row>
    <row r="95" spans="1:11" ht="22.5" customHeight="1">
      <c r="A95" s="20" t="s">
        <v>138</v>
      </c>
      <c r="B95" s="21"/>
      <c r="C95" s="6"/>
      <c r="E95" s="53">
        <v>-656204378</v>
      </c>
      <c r="F95" s="53"/>
      <c r="G95" s="53">
        <v>-670015000</v>
      </c>
      <c r="H95" s="53"/>
      <c r="I95" s="53">
        <v>-656204378</v>
      </c>
      <c r="J95" s="43"/>
      <c r="K95" s="53">
        <v>-670015000</v>
      </c>
    </row>
    <row r="96" spans="1:3" ht="22.5" customHeight="1">
      <c r="A96" s="20" t="s">
        <v>139</v>
      </c>
      <c r="B96" s="21"/>
      <c r="C96" s="6"/>
    </row>
    <row r="97" spans="1:11" ht="22.5" customHeight="1">
      <c r="A97" s="20" t="s">
        <v>138</v>
      </c>
      <c r="B97" s="21"/>
      <c r="C97" s="6"/>
      <c r="E97" s="53">
        <v>720400000</v>
      </c>
      <c r="F97" s="53"/>
      <c r="G97" s="53">
        <v>210000000</v>
      </c>
      <c r="H97" s="53"/>
      <c r="I97" s="53">
        <v>720400000</v>
      </c>
      <c r="J97" s="43"/>
      <c r="K97" s="53">
        <v>210000000</v>
      </c>
    </row>
    <row r="98" spans="1:11" ht="22.5" customHeight="1">
      <c r="A98" s="20" t="s">
        <v>164</v>
      </c>
      <c r="B98" s="21"/>
      <c r="C98" s="6"/>
      <c r="E98" s="53">
        <v>-3080620</v>
      </c>
      <c r="F98" s="53"/>
      <c r="G98" s="53">
        <v>-200000</v>
      </c>
      <c r="H98" s="53"/>
      <c r="I98" s="53">
        <v>-3080620</v>
      </c>
      <c r="J98" s="43"/>
      <c r="K98" s="53">
        <v>-200000</v>
      </c>
    </row>
    <row r="99" spans="1:11" ht="22.5" customHeight="1">
      <c r="A99" s="20" t="s">
        <v>174</v>
      </c>
      <c r="B99" s="21"/>
      <c r="C99" s="6"/>
      <c r="E99" s="53">
        <v>85681</v>
      </c>
      <c r="F99" s="53"/>
      <c r="G99" s="53">
        <v>0</v>
      </c>
      <c r="H99" s="53"/>
      <c r="I99" s="53">
        <v>-999733</v>
      </c>
      <c r="J99" s="43"/>
      <c r="K99" s="53">
        <v>0</v>
      </c>
    </row>
    <row r="100" spans="1:11" ht="22.5" customHeight="1">
      <c r="A100" s="20" t="s">
        <v>116</v>
      </c>
      <c r="C100" s="6"/>
      <c r="E100" s="56">
        <v>-106237261</v>
      </c>
      <c r="F100" s="56"/>
      <c r="G100" s="56">
        <v>-151759629</v>
      </c>
      <c r="H100" s="56"/>
      <c r="I100" s="56">
        <v>-106178062</v>
      </c>
      <c r="J100" s="43"/>
      <c r="K100" s="53">
        <v>-151759629</v>
      </c>
    </row>
    <row r="101" spans="1:11" ht="22.5" customHeight="1">
      <c r="A101" s="20" t="s">
        <v>115</v>
      </c>
      <c r="C101" s="6"/>
      <c r="E101" s="56">
        <v>-7600976</v>
      </c>
      <c r="F101" s="56"/>
      <c r="G101" s="56">
        <v>-4437180</v>
      </c>
      <c r="H101" s="56"/>
      <c r="I101" s="56">
        <v>-7600976</v>
      </c>
      <c r="J101" s="43"/>
      <c r="K101" s="53">
        <v>-4437180</v>
      </c>
    </row>
    <row r="102" spans="1:11" ht="22.5" customHeight="1">
      <c r="A102" s="20" t="s">
        <v>175</v>
      </c>
      <c r="C102" s="6"/>
      <c r="E102" s="56">
        <v>-20431617</v>
      </c>
      <c r="F102" s="56"/>
      <c r="G102" s="56">
        <v>-39336684</v>
      </c>
      <c r="H102" s="56"/>
      <c r="I102" s="56">
        <v>-20431617</v>
      </c>
      <c r="J102" s="43"/>
      <c r="K102" s="53">
        <v>-39336684</v>
      </c>
    </row>
    <row r="103" spans="1:11" ht="22.5" customHeight="1">
      <c r="A103" s="30" t="s">
        <v>101</v>
      </c>
      <c r="B103" s="13"/>
      <c r="C103" s="77"/>
      <c r="D103" s="13"/>
      <c r="E103" s="56">
        <v>55426</v>
      </c>
      <c r="F103" s="56"/>
      <c r="G103" s="56">
        <v>134327</v>
      </c>
      <c r="H103" s="56"/>
      <c r="I103" s="56">
        <v>55426</v>
      </c>
      <c r="J103" s="45"/>
      <c r="K103" s="53">
        <v>134327</v>
      </c>
    </row>
    <row r="104" spans="1:11" ht="22.5" customHeight="1">
      <c r="A104" s="20" t="s">
        <v>140</v>
      </c>
      <c r="C104" s="6"/>
      <c r="E104" s="56">
        <v>0</v>
      </c>
      <c r="F104" s="56"/>
      <c r="G104" s="56">
        <v>0</v>
      </c>
      <c r="H104" s="56"/>
      <c r="I104" s="56">
        <v>3998800</v>
      </c>
      <c r="J104" s="43"/>
      <c r="K104" s="53">
        <v>4000000</v>
      </c>
    </row>
    <row r="105" spans="1:11" ht="22.5" customHeight="1">
      <c r="A105" s="34" t="s">
        <v>80</v>
      </c>
      <c r="C105" s="6"/>
      <c r="E105" s="57">
        <f>SUM(E95:E104)</f>
        <v>-73013745</v>
      </c>
      <c r="F105" s="53"/>
      <c r="G105" s="57">
        <f>SUM(G95:G104)</f>
        <v>-655614166</v>
      </c>
      <c r="H105" s="53"/>
      <c r="I105" s="57">
        <f>SUM(I95:I104)</f>
        <v>-70041160</v>
      </c>
      <c r="J105" s="43"/>
      <c r="K105" s="57">
        <f>SUM(K95:K104)</f>
        <v>-651614166</v>
      </c>
    </row>
    <row r="106" spans="1:11" ht="22.5" customHeight="1">
      <c r="A106" s="34" t="s">
        <v>45</v>
      </c>
      <c r="B106" s="21"/>
      <c r="C106" s="6"/>
      <c r="E106" s="53"/>
      <c r="F106" s="53"/>
      <c r="G106" s="53"/>
      <c r="H106" s="53"/>
      <c r="I106" s="53"/>
      <c r="J106" s="43"/>
      <c r="K106" s="53"/>
    </row>
    <row r="107" spans="1:11" ht="22.5" customHeight="1">
      <c r="A107" s="20" t="s">
        <v>103</v>
      </c>
      <c r="C107" s="6"/>
      <c r="E107" s="53">
        <v>-246956</v>
      </c>
      <c r="F107" s="53"/>
      <c r="G107" s="53">
        <v>-425821</v>
      </c>
      <c r="H107" s="53"/>
      <c r="I107" s="53">
        <v>-246956</v>
      </c>
      <c r="J107" s="43"/>
      <c r="K107" s="53">
        <v>-425821</v>
      </c>
    </row>
    <row r="108" spans="1:11" ht="22.5" customHeight="1">
      <c r="A108" s="20" t="s">
        <v>128</v>
      </c>
      <c r="C108" s="6"/>
      <c r="E108" s="53">
        <v>0</v>
      </c>
      <c r="F108" s="53"/>
      <c r="G108" s="53">
        <v>-66312098</v>
      </c>
      <c r="H108" s="53"/>
      <c r="I108" s="53">
        <v>0</v>
      </c>
      <c r="J108" s="43"/>
      <c r="K108" s="53">
        <v>-66312098</v>
      </c>
    </row>
    <row r="109" spans="1:11" ht="22.5" customHeight="1">
      <c r="A109" s="20" t="s">
        <v>99</v>
      </c>
      <c r="C109" s="6"/>
      <c r="E109" s="53">
        <v>-122306819</v>
      </c>
      <c r="F109" s="53"/>
      <c r="G109" s="53">
        <v>-5435153</v>
      </c>
      <c r="H109" s="53"/>
      <c r="I109" s="53">
        <v>-122305619</v>
      </c>
      <c r="J109" s="43"/>
      <c r="K109" s="53">
        <v>-5435153</v>
      </c>
    </row>
    <row r="110" spans="1:11" ht="22.5" customHeight="1">
      <c r="A110" s="34" t="s">
        <v>165</v>
      </c>
      <c r="C110" s="6"/>
      <c r="E110" s="57">
        <f>SUM(E107:E109)</f>
        <v>-122553775</v>
      </c>
      <c r="F110" s="53"/>
      <c r="G110" s="57">
        <f>SUM(G107:G109)</f>
        <v>-72173072</v>
      </c>
      <c r="H110" s="43"/>
      <c r="I110" s="57">
        <f>SUM(I107:I109)</f>
        <v>-122552575</v>
      </c>
      <c r="J110" s="53"/>
      <c r="K110" s="57">
        <f>SUM(K107:K109)</f>
        <v>-72173072</v>
      </c>
    </row>
    <row r="111" spans="1:11" ht="22.5" customHeight="1">
      <c r="A111" s="34" t="s">
        <v>141</v>
      </c>
      <c r="C111" s="6"/>
      <c r="E111" s="56">
        <f>SUM(E84,E105,E110)</f>
        <v>13910043</v>
      </c>
      <c r="F111" s="53"/>
      <c r="G111" s="56">
        <f>SUM(G84,G105,G110)</f>
        <v>-579763051</v>
      </c>
      <c r="H111" s="43"/>
      <c r="I111" s="56">
        <f>SUM(I84,I105,I110)</f>
        <v>11555293</v>
      </c>
      <c r="J111" s="53"/>
      <c r="K111" s="56">
        <f>SUM(K84,K105,K110)</f>
        <v>-580609786</v>
      </c>
    </row>
    <row r="112" spans="1:11" ht="22.5" customHeight="1">
      <c r="A112" s="9" t="s">
        <v>58</v>
      </c>
      <c r="B112" s="4"/>
      <c r="C112" s="6"/>
      <c r="E112" s="54">
        <f>G113</f>
        <v>48635122</v>
      </c>
      <c r="F112" s="53"/>
      <c r="G112" s="54">
        <v>628398173</v>
      </c>
      <c r="H112" s="53"/>
      <c r="I112" s="54">
        <f>K113</f>
        <v>44413134</v>
      </c>
      <c r="J112" s="43"/>
      <c r="K112" s="54">
        <v>625022920</v>
      </c>
    </row>
    <row r="113" spans="1:11" ht="22.5" customHeight="1" thickBot="1">
      <c r="A113" s="10" t="s">
        <v>59</v>
      </c>
      <c r="B113" s="4"/>
      <c r="C113" s="6"/>
      <c r="E113" s="75">
        <f>SUM(E111:E112)</f>
        <v>62545165</v>
      </c>
      <c r="F113" s="53"/>
      <c r="G113" s="75">
        <f>SUM(G111:G112)</f>
        <v>48635122</v>
      </c>
      <c r="H113" s="43"/>
      <c r="I113" s="75">
        <f>SUM(I111:I112)</f>
        <v>55968427</v>
      </c>
      <c r="J113" s="53"/>
      <c r="K113" s="75">
        <f>SUM(K111:K112)</f>
        <v>44413134</v>
      </c>
    </row>
    <row r="114" spans="3:11" ht="22.5" customHeight="1" thickTop="1">
      <c r="C114" s="6"/>
      <c r="E114" s="53">
        <f>E113-'BS'!E9</f>
        <v>0</v>
      </c>
      <c r="F114" s="53"/>
      <c r="G114" s="53">
        <f>G113-'BS'!G9</f>
        <v>0</v>
      </c>
      <c r="H114" s="43"/>
      <c r="I114" s="53">
        <f>I113-'BS'!I9</f>
        <v>0</v>
      </c>
      <c r="J114" s="53"/>
      <c r="K114" s="53">
        <f>K113-'BS'!K9</f>
        <v>0</v>
      </c>
    </row>
    <row r="115" spans="1:11" ht="22.5" customHeight="1">
      <c r="A115" s="34" t="s">
        <v>87</v>
      </c>
      <c r="C115" s="6"/>
      <c r="E115" s="53"/>
      <c r="F115" s="53"/>
      <c r="G115" s="53"/>
      <c r="H115" s="43"/>
      <c r="I115" s="53"/>
      <c r="J115" s="53"/>
      <c r="K115" s="53"/>
    </row>
    <row r="116" spans="1:11" ht="22.5" customHeight="1">
      <c r="A116" s="20" t="s">
        <v>106</v>
      </c>
      <c r="C116" s="6"/>
      <c r="E116" s="53"/>
      <c r="F116" s="53"/>
      <c r="G116" s="53"/>
      <c r="H116" s="43"/>
      <c r="I116" s="53"/>
      <c r="J116" s="53"/>
      <c r="K116" s="53"/>
    </row>
    <row r="117" spans="1:11" ht="22.5" customHeight="1">
      <c r="A117" s="20" t="s">
        <v>178</v>
      </c>
      <c r="C117" s="6"/>
      <c r="E117" s="53"/>
      <c r="F117" s="53"/>
      <c r="G117" s="53"/>
      <c r="H117" s="43"/>
      <c r="I117" s="53"/>
      <c r="J117" s="53"/>
      <c r="K117" s="53"/>
    </row>
    <row r="118" spans="1:11" ht="22.5" customHeight="1">
      <c r="A118" s="20" t="s">
        <v>142</v>
      </c>
      <c r="C118" s="6"/>
      <c r="E118" s="53">
        <v>0</v>
      </c>
      <c r="F118" s="53"/>
      <c r="G118" s="53">
        <v>-152500</v>
      </c>
      <c r="H118" s="53"/>
      <c r="I118" s="53">
        <v>0</v>
      </c>
      <c r="J118" s="43"/>
      <c r="K118" s="53">
        <v>-152500</v>
      </c>
    </row>
    <row r="119" spans="1:3" ht="22.5" customHeight="1">
      <c r="A119" s="20" t="s">
        <v>176</v>
      </c>
      <c r="C119" s="6"/>
    </row>
    <row r="120" spans="1:11" ht="22.5" customHeight="1">
      <c r="A120" s="20" t="s">
        <v>166</v>
      </c>
      <c r="C120" s="6"/>
      <c r="E120" s="53">
        <v>7866109</v>
      </c>
      <c r="G120" s="53">
        <v>38205934</v>
      </c>
      <c r="I120" s="53">
        <v>7866109</v>
      </c>
      <c r="K120" s="53">
        <v>38205934</v>
      </c>
    </row>
    <row r="121" spans="1:11" ht="22.5" customHeight="1">
      <c r="A121" s="20" t="s">
        <v>177</v>
      </c>
      <c r="C121" s="6"/>
      <c r="E121" s="53"/>
      <c r="G121" s="53"/>
      <c r="I121" s="53"/>
      <c r="K121" s="53"/>
    </row>
    <row r="122" spans="1:11" ht="22.5" customHeight="1">
      <c r="A122" s="20" t="s">
        <v>147</v>
      </c>
      <c r="C122" s="6"/>
      <c r="E122" s="53">
        <v>0</v>
      </c>
      <c r="G122" s="53">
        <v>6797250</v>
      </c>
      <c r="I122" s="53">
        <v>0</v>
      </c>
      <c r="K122" s="53">
        <v>6797250</v>
      </c>
    </row>
    <row r="123" spans="1:3" ht="22.5" customHeight="1">
      <c r="A123" s="20" t="s">
        <v>159</v>
      </c>
      <c r="C123" s="6"/>
    </row>
    <row r="124" spans="1:11" ht="22.5" customHeight="1">
      <c r="A124" s="20" t="s">
        <v>117</v>
      </c>
      <c r="C124" s="6"/>
      <c r="E124" s="53">
        <v>12184847</v>
      </c>
      <c r="F124" s="53"/>
      <c r="G124" s="53">
        <v>-108122</v>
      </c>
      <c r="H124" s="53"/>
      <c r="I124" s="53">
        <v>12184847</v>
      </c>
      <c r="J124" s="43"/>
      <c r="K124" s="53">
        <v>-108122</v>
      </c>
    </row>
    <row r="125" spans="1:11" ht="22.5" customHeight="1">
      <c r="A125" s="20" t="s">
        <v>126</v>
      </c>
      <c r="C125" s="6"/>
      <c r="E125" s="53">
        <v>349760</v>
      </c>
      <c r="F125" s="53"/>
      <c r="G125" s="53">
        <v>0</v>
      </c>
      <c r="H125" s="53"/>
      <c r="I125" s="53">
        <v>349760</v>
      </c>
      <c r="J125" s="43"/>
      <c r="K125" s="53">
        <v>0</v>
      </c>
    </row>
    <row r="126" spans="1:11" ht="22.5" customHeight="1">
      <c r="A126" s="20" t="s">
        <v>145</v>
      </c>
      <c r="C126" s="6"/>
      <c r="E126" s="53">
        <v>0</v>
      </c>
      <c r="F126" s="53"/>
      <c r="G126" s="53">
        <v>0</v>
      </c>
      <c r="H126" s="53"/>
      <c r="I126" s="53">
        <v>3798860</v>
      </c>
      <c r="J126" s="43"/>
      <c r="K126" s="53">
        <v>3998800</v>
      </c>
    </row>
    <row r="127" spans="1:11" ht="22.5" customHeight="1">
      <c r="A127" s="20" t="s">
        <v>167</v>
      </c>
      <c r="C127" s="6"/>
      <c r="E127" s="53">
        <v>37024</v>
      </c>
      <c r="F127" s="53"/>
      <c r="G127" s="53">
        <v>3637</v>
      </c>
      <c r="H127" s="53"/>
      <c r="I127" s="53">
        <v>37084</v>
      </c>
      <c r="J127" s="43"/>
      <c r="K127" s="53">
        <v>2437</v>
      </c>
    </row>
    <row r="128" spans="3:11" ht="22.5" customHeight="1">
      <c r="C128" s="6"/>
      <c r="E128" s="8"/>
      <c r="F128" s="8"/>
      <c r="G128" s="8"/>
      <c r="I128" s="8"/>
      <c r="J128" s="8"/>
      <c r="K128" s="8"/>
    </row>
    <row r="129" spans="1:3" ht="22.5" customHeight="1">
      <c r="A129" s="9" t="s">
        <v>46</v>
      </c>
      <c r="B129" s="4"/>
      <c r="C129" s="6"/>
    </row>
  </sheetData>
  <sheetProtection/>
  <mergeCells count="6">
    <mergeCell ref="E5:G5"/>
    <mergeCell ref="I5:K5"/>
    <mergeCell ref="E43:G43"/>
    <mergeCell ref="I43:K43"/>
    <mergeCell ref="E91:G91"/>
    <mergeCell ref="I91:K91"/>
  </mergeCells>
  <printOptions/>
  <pageMargins left="0.9055118110236221" right="0.1968503937007874" top="0.7480314960629921" bottom="0.1968503937007874" header="0.31496062992125984" footer="0.31496062992125984"/>
  <pageSetup fitToHeight="2" horizontalDpi="600" verticalDpi="600" orientation="portrait" paperSize="9" scale="74" r:id="rId1"/>
  <rowBreaks count="2" manualBreakCount="2">
    <brk id="38" max="11" man="1"/>
    <brk id="86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showGridLines="0" view="pageBreakPreview" zoomScale="90" zoomScaleNormal="85" zoomScaleSheetLayoutView="90" zoomScalePageLayoutView="0" workbookViewId="0" topLeftCell="A1">
      <selection activeCell="C9" sqref="C9"/>
    </sheetView>
  </sheetViews>
  <sheetFormatPr defaultColWidth="9.140625" defaultRowHeight="22.5" customHeight="1"/>
  <cols>
    <col min="1" max="1" width="11.140625" style="7" customWidth="1"/>
    <col min="2" max="2" width="52.00390625" style="7" customWidth="1"/>
    <col min="3" max="3" width="7.7109375" style="7" customWidth="1"/>
    <col min="4" max="4" width="1.8515625" style="7" customWidth="1"/>
    <col min="5" max="5" width="17.00390625" style="7" customWidth="1"/>
    <col min="6" max="6" width="1.8515625" style="7" customWidth="1"/>
    <col min="7" max="7" width="17.00390625" style="7" customWidth="1"/>
    <col min="8" max="8" width="1.8515625" style="7" customWidth="1"/>
    <col min="9" max="9" width="17.00390625" style="7" customWidth="1"/>
    <col min="10" max="10" width="1.8515625" style="7" customWidth="1"/>
    <col min="11" max="11" width="17.00390625" style="7" customWidth="1"/>
    <col min="12" max="12" width="1.8515625" style="7" customWidth="1"/>
    <col min="13" max="13" width="17.00390625" style="7" customWidth="1"/>
    <col min="14" max="14" width="1.8515625" style="7" hidden="1" customWidth="1"/>
    <col min="15" max="16384" width="9.140625" style="7" customWidth="1"/>
  </cols>
  <sheetData>
    <row r="1" spans="1:13" ht="22.5" customHeight="1">
      <c r="A1" s="21" t="s">
        <v>169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2.5" customHeight="1">
      <c r="A2" s="21" t="s">
        <v>69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2.5" customHeight="1">
      <c r="A3" s="21" t="s">
        <v>149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2:13" ht="22.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 t="s">
        <v>0</v>
      </c>
    </row>
    <row r="5" spans="2:13" ht="22.5" customHeight="1">
      <c r="B5" s="15"/>
      <c r="C5" s="15"/>
      <c r="D5" s="15"/>
      <c r="E5" s="82" t="s">
        <v>93</v>
      </c>
      <c r="F5" s="82"/>
      <c r="G5" s="82"/>
      <c r="H5" s="82"/>
      <c r="I5" s="82"/>
      <c r="J5" s="82"/>
      <c r="K5" s="82"/>
      <c r="L5" s="82"/>
      <c r="M5" s="82"/>
    </row>
    <row r="6" spans="3:12" s="8" customFormat="1" ht="22.5" customHeight="1">
      <c r="C6" s="15"/>
      <c r="E6" s="48" t="s">
        <v>48</v>
      </c>
      <c r="G6" s="48"/>
      <c r="I6" s="83" t="s">
        <v>90</v>
      </c>
      <c r="J6" s="83"/>
      <c r="K6" s="83"/>
      <c r="L6" s="48"/>
    </row>
    <row r="7" spans="3:12" s="8" customFormat="1" ht="22.5" customHeight="1">
      <c r="C7" s="15"/>
      <c r="E7" s="48" t="s">
        <v>111</v>
      </c>
      <c r="G7" s="48" t="s">
        <v>120</v>
      </c>
      <c r="I7" s="80" t="s">
        <v>92</v>
      </c>
      <c r="J7" s="79"/>
      <c r="K7" s="48"/>
      <c r="L7" s="48"/>
    </row>
    <row r="8" spans="3:13" s="8" customFormat="1" ht="22.5" customHeight="1">
      <c r="C8" s="47" t="s">
        <v>1</v>
      </c>
      <c r="E8" s="47" t="s">
        <v>49</v>
      </c>
      <c r="G8" s="47" t="s">
        <v>121</v>
      </c>
      <c r="I8" s="47" t="s">
        <v>95</v>
      </c>
      <c r="K8" s="47" t="s">
        <v>91</v>
      </c>
      <c r="L8" s="48"/>
      <c r="M8" s="47" t="s">
        <v>47</v>
      </c>
    </row>
    <row r="9" spans="1:14" s="13" customFormat="1" ht="22.5" customHeight="1">
      <c r="A9" s="21" t="s">
        <v>129</v>
      </c>
      <c r="B9" s="7"/>
      <c r="C9" s="15"/>
      <c r="D9" s="48"/>
      <c r="E9" s="56">
        <v>72500000</v>
      </c>
      <c r="F9" s="56"/>
      <c r="G9" s="56">
        <v>709575820</v>
      </c>
      <c r="H9" s="56"/>
      <c r="I9" s="56">
        <v>7250000</v>
      </c>
      <c r="J9" s="56"/>
      <c r="K9" s="56">
        <v>19507905</v>
      </c>
      <c r="L9" s="56"/>
      <c r="M9" s="56">
        <f>SUM(E9:K9)</f>
        <v>808833725</v>
      </c>
      <c r="N9" s="48"/>
    </row>
    <row r="10" spans="1:13" s="13" customFormat="1" ht="22.5" customHeight="1">
      <c r="A10" s="13" t="s">
        <v>119</v>
      </c>
      <c r="C10" s="76"/>
      <c r="D10" s="48"/>
      <c r="E10" s="54">
        <v>0</v>
      </c>
      <c r="F10" s="56"/>
      <c r="G10" s="54">
        <v>0</v>
      </c>
      <c r="H10" s="56"/>
      <c r="I10" s="54">
        <v>0</v>
      </c>
      <c r="J10" s="56"/>
      <c r="K10" s="54">
        <f>SUM(PL!G22)</f>
        <v>128903062</v>
      </c>
      <c r="L10" s="56"/>
      <c r="M10" s="54">
        <f>SUM(E10:K10)</f>
        <v>128903062</v>
      </c>
    </row>
    <row r="11" spans="1:13" ht="22.5" customHeight="1">
      <c r="A11" s="7" t="s">
        <v>56</v>
      </c>
      <c r="E11" s="53">
        <f>SUM(E10:E10)</f>
        <v>0</v>
      </c>
      <c r="F11" s="53"/>
      <c r="G11" s="53">
        <f>SUM(G10:G10)</f>
        <v>0</v>
      </c>
      <c r="H11" s="53"/>
      <c r="I11" s="53">
        <f>SUM(I10:I10)</f>
        <v>0</v>
      </c>
      <c r="J11" s="53"/>
      <c r="K11" s="53">
        <f>SUM(K10:K10)</f>
        <v>128903062</v>
      </c>
      <c r="L11" s="56"/>
      <c r="M11" s="53">
        <f>SUM(M10:M10)</f>
        <v>128903062</v>
      </c>
    </row>
    <row r="12" spans="1:13" ht="22.5" customHeight="1">
      <c r="A12" s="7" t="s">
        <v>134</v>
      </c>
      <c r="C12" s="66" t="s">
        <v>160</v>
      </c>
      <c r="D12" s="8"/>
      <c r="E12" s="53">
        <v>9062356</v>
      </c>
      <c r="F12" s="53"/>
      <c r="G12" s="53">
        <v>0</v>
      </c>
      <c r="H12" s="53"/>
      <c r="I12" s="56">
        <v>0</v>
      </c>
      <c r="J12" s="53"/>
      <c r="K12" s="56">
        <v>0</v>
      </c>
      <c r="L12" s="56"/>
      <c r="M12" s="56">
        <f>SUM(E12:K12)</f>
        <v>9062356</v>
      </c>
    </row>
    <row r="13" spans="1:13" ht="22.5" customHeight="1">
      <c r="A13" s="7" t="s">
        <v>99</v>
      </c>
      <c r="C13" s="66">
        <v>28</v>
      </c>
      <c r="D13" s="8"/>
      <c r="E13" s="53">
        <v>0</v>
      </c>
      <c r="F13" s="53"/>
      <c r="G13" s="53">
        <v>0</v>
      </c>
      <c r="H13" s="53"/>
      <c r="I13" s="56">
        <v>0</v>
      </c>
      <c r="J13" s="53"/>
      <c r="K13" s="56">
        <v>-14501146</v>
      </c>
      <c r="L13" s="56"/>
      <c r="M13" s="56">
        <f>SUM(E13:K13)</f>
        <v>-14501146</v>
      </c>
    </row>
    <row r="14" spans="1:13" ht="22.5" customHeight="1">
      <c r="A14" s="7" t="s">
        <v>161</v>
      </c>
      <c r="C14" s="66"/>
      <c r="D14" s="8"/>
      <c r="E14" s="53"/>
      <c r="F14" s="53"/>
      <c r="G14" s="53"/>
      <c r="H14" s="53"/>
      <c r="I14" s="56"/>
      <c r="J14" s="53"/>
      <c r="K14" s="56"/>
      <c r="L14" s="56"/>
      <c r="M14" s="56"/>
    </row>
    <row r="15" spans="1:13" ht="22.5" customHeight="1">
      <c r="A15" s="7" t="s">
        <v>162</v>
      </c>
      <c r="C15" s="66">
        <v>22</v>
      </c>
      <c r="E15" s="56">
        <v>0</v>
      </c>
      <c r="G15" s="56">
        <v>0</v>
      </c>
      <c r="I15" s="7">
        <v>906250</v>
      </c>
      <c r="K15" s="7">
        <v>-906250</v>
      </c>
      <c r="M15" s="56">
        <f>SUM(E15:K15)</f>
        <v>0</v>
      </c>
    </row>
    <row r="16" spans="1:13" ht="22.5" customHeight="1" thickBot="1">
      <c r="A16" s="21" t="s">
        <v>130</v>
      </c>
      <c r="C16" s="15"/>
      <c r="D16" s="48"/>
      <c r="E16" s="55">
        <f>SUM(E9,E11:E15)</f>
        <v>81562356</v>
      </c>
      <c r="F16" s="56"/>
      <c r="G16" s="55">
        <f>SUM(G9,G11:G15)</f>
        <v>709575820</v>
      </c>
      <c r="H16" s="56"/>
      <c r="I16" s="55">
        <f>SUM(I9,I11:I15)</f>
        <v>8156250</v>
      </c>
      <c r="J16" s="56"/>
      <c r="K16" s="55">
        <f>SUM(K9,K11:K15)</f>
        <v>133003571</v>
      </c>
      <c r="L16" s="56"/>
      <c r="M16" s="55">
        <f>SUM(M9,M11:M15)</f>
        <v>932297997</v>
      </c>
    </row>
    <row r="17" spans="1:13" ht="22.5" customHeight="1" thickTop="1">
      <c r="A17" s="21"/>
      <c r="C17" s="15"/>
      <c r="D17" s="48"/>
      <c r="E17" s="56"/>
      <c r="F17" s="56"/>
      <c r="G17" s="56"/>
      <c r="H17" s="56"/>
      <c r="I17" s="56"/>
      <c r="J17" s="56"/>
      <c r="K17" s="56"/>
      <c r="L17" s="56"/>
      <c r="M17" s="56"/>
    </row>
    <row r="18" spans="1:14" s="13" customFormat="1" ht="22.5" customHeight="1">
      <c r="A18" s="21" t="s">
        <v>150</v>
      </c>
      <c r="C18" s="48"/>
      <c r="D18" s="48"/>
      <c r="E18" s="56">
        <f>SUM(E16)</f>
        <v>81562356</v>
      </c>
      <c r="F18" s="56"/>
      <c r="G18" s="56">
        <f>SUM(G16)</f>
        <v>709575820</v>
      </c>
      <c r="H18" s="56"/>
      <c r="I18" s="56">
        <f>SUM(I16)</f>
        <v>8156250</v>
      </c>
      <c r="J18" s="56"/>
      <c r="K18" s="56">
        <f>SUM(K16)</f>
        <v>133003571</v>
      </c>
      <c r="L18" s="56"/>
      <c r="M18" s="56">
        <f>SUM(E18:K18)</f>
        <v>932297997</v>
      </c>
      <c r="N18" s="48"/>
    </row>
    <row r="19" spans="1:14" s="13" customFormat="1" ht="22.5" customHeight="1">
      <c r="A19" s="7" t="s">
        <v>119</v>
      </c>
      <c r="C19" s="48"/>
      <c r="D19" s="48"/>
      <c r="E19" s="56">
        <v>0</v>
      </c>
      <c r="F19" s="56"/>
      <c r="G19" s="56">
        <v>0</v>
      </c>
      <c r="H19" s="56"/>
      <c r="I19" s="56">
        <v>0</v>
      </c>
      <c r="J19" s="56"/>
      <c r="K19" s="56">
        <f>PL!E22</f>
        <v>147425816</v>
      </c>
      <c r="L19" s="56"/>
      <c r="M19" s="56">
        <f>SUM(E19:K19)</f>
        <v>147425816</v>
      </c>
      <c r="N19" s="48"/>
    </row>
    <row r="20" spans="1:13" ht="22.5" customHeight="1">
      <c r="A20" s="7" t="s">
        <v>55</v>
      </c>
      <c r="C20" s="66"/>
      <c r="D20" s="8"/>
      <c r="E20" s="54">
        <v>0</v>
      </c>
      <c r="F20" s="53"/>
      <c r="G20" s="54">
        <v>0</v>
      </c>
      <c r="H20" s="53"/>
      <c r="I20" s="54">
        <v>0</v>
      </c>
      <c r="J20" s="53"/>
      <c r="K20" s="54">
        <f>PL!E27</f>
        <v>-279808</v>
      </c>
      <c r="L20" s="56"/>
      <c r="M20" s="54">
        <f>SUM(E20:K20)</f>
        <v>-279808</v>
      </c>
    </row>
    <row r="21" spans="1:13" ht="22.5" customHeight="1">
      <c r="A21" s="7" t="s">
        <v>56</v>
      </c>
      <c r="C21" s="48"/>
      <c r="D21" s="8"/>
      <c r="E21" s="53">
        <f>SUM(E19:E20)</f>
        <v>0</v>
      </c>
      <c r="F21" s="53"/>
      <c r="G21" s="53">
        <f>SUM(G19:G20)</f>
        <v>0</v>
      </c>
      <c r="H21" s="53"/>
      <c r="I21" s="53">
        <f>SUM(I19:I20)</f>
        <v>0</v>
      </c>
      <c r="J21" s="53"/>
      <c r="K21" s="53">
        <f>SUM(K19:K20)</f>
        <v>147146008</v>
      </c>
      <c r="L21" s="56"/>
      <c r="M21" s="53">
        <f>SUM(M19:M20)</f>
        <v>147146008</v>
      </c>
    </row>
    <row r="22" spans="1:13" ht="22.5" customHeight="1">
      <c r="A22" s="7" t="s">
        <v>99</v>
      </c>
      <c r="C22" s="66">
        <v>28</v>
      </c>
      <c r="D22" s="8"/>
      <c r="E22" s="53">
        <v>0</v>
      </c>
      <c r="F22" s="53"/>
      <c r="G22" s="53">
        <v>0</v>
      </c>
      <c r="H22" s="53"/>
      <c r="I22" s="56">
        <v>0</v>
      </c>
      <c r="J22" s="53"/>
      <c r="K22" s="56">
        <v>-122343843</v>
      </c>
      <c r="L22" s="56"/>
      <c r="M22" s="56">
        <f>SUM(E22:K22)</f>
        <v>-122343843</v>
      </c>
    </row>
    <row r="23" spans="1:13" ht="22.5" customHeight="1" thickBot="1">
      <c r="A23" s="21" t="s">
        <v>151</v>
      </c>
      <c r="C23" s="48"/>
      <c r="D23" s="48"/>
      <c r="E23" s="55">
        <f>SUM(E18,E21:E22)</f>
        <v>81562356</v>
      </c>
      <c r="F23" s="56"/>
      <c r="G23" s="55">
        <f>SUM(G18,G21:G22)</f>
        <v>709575820</v>
      </c>
      <c r="H23" s="56"/>
      <c r="I23" s="55">
        <f>SUM(I18,I21:I22)</f>
        <v>8156250</v>
      </c>
      <c r="J23" s="56"/>
      <c r="K23" s="55">
        <f>SUM(K18,K21:K22)</f>
        <v>157805736</v>
      </c>
      <c r="L23" s="56"/>
      <c r="M23" s="55">
        <f>SUM(M18,M21:M22)</f>
        <v>957100162</v>
      </c>
    </row>
    <row r="24" spans="1:13" ht="22.5" customHeight="1" thickTop="1">
      <c r="A24" s="21"/>
      <c r="C24" s="48"/>
      <c r="D24" s="48"/>
      <c r="E24" s="56">
        <f>SUM(E16-'BS'!G54)</f>
        <v>0</v>
      </c>
      <c r="F24" s="56"/>
      <c r="G24" s="56">
        <f>SUM(G16-'BS'!G55)</f>
        <v>0</v>
      </c>
      <c r="H24" s="56"/>
      <c r="I24" s="56">
        <f>SUM(I16-'BS'!G57)</f>
        <v>0</v>
      </c>
      <c r="J24" s="56"/>
      <c r="K24" s="56">
        <f>SUM(K16-'BS'!G58)</f>
        <v>0</v>
      </c>
      <c r="L24" s="56"/>
      <c r="M24" s="56">
        <f>SUM(M16-'BS'!G59)</f>
        <v>0</v>
      </c>
    </row>
    <row r="25" spans="1:13" ht="22.5" customHeight="1">
      <c r="A25" s="21"/>
      <c r="C25" s="48"/>
      <c r="D25" s="48"/>
      <c r="E25" s="56">
        <f>SUM(E23-'BS'!E54)</f>
        <v>0</v>
      </c>
      <c r="F25" s="56"/>
      <c r="G25" s="56">
        <f>SUM(G23-'BS'!E55)</f>
        <v>0</v>
      </c>
      <c r="H25" s="56"/>
      <c r="I25" s="56">
        <f>SUM(I23-'BS'!E57)</f>
        <v>0</v>
      </c>
      <c r="J25" s="56"/>
      <c r="K25" s="56">
        <f>SUM(K23-'BS'!E58)</f>
        <v>0</v>
      </c>
      <c r="L25" s="56"/>
      <c r="M25" s="56">
        <f>SUM(M23-'BS'!E59)</f>
        <v>0</v>
      </c>
    </row>
    <row r="26" spans="1:13" ht="22.5" customHeight="1">
      <c r="A26" s="21"/>
      <c r="C26" s="48"/>
      <c r="D26" s="48"/>
      <c r="E26" s="56"/>
      <c r="F26" s="56"/>
      <c r="G26" s="56"/>
      <c r="H26" s="56"/>
      <c r="I26" s="56"/>
      <c r="J26" s="56"/>
      <c r="K26" s="56"/>
      <c r="L26" s="56"/>
      <c r="M26" s="56"/>
    </row>
    <row r="27" ht="22.5" customHeight="1">
      <c r="A27" s="25" t="s">
        <v>10</v>
      </c>
    </row>
  </sheetData>
  <sheetProtection/>
  <mergeCells count="2">
    <mergeCell ref="E5:M5"/>
    <mergeCell ref="I6:K6"/>
  </mergeCells>
  <printOptions/>
  <pageMargins left="0.984251968503937" right="0.31496062992125984" top="0.7874015748031497" bottom="0.1968503937007874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showGridLines="0" view="pageBreakPreview" zoomScaleNormal="85" zoomScaleSheetLayoutView="100" zoomScalePageLayoutView="0" workbookViewId="0" topLeftCell="A4">
      <selection activeCell="B4" sqref="B4"/>
    </sheetView>
  </sheetViews>
  <sheetFormatPr defaultColWidth="9.140625" defaultRowHeight="24" customHeight="1"/>
  <cols>
    <col min="1" max="1" width="11.140625" style="7" customWidth="1"/>
    <col min="2" max="2" width="52.00390625" style="7" customWidth="1"/>
    <col min="3" max="3" width="7.57421875" style="7" customWidth="1"/>
    <col min="4" max="4" width="1.8515625" style="7" customWidth="1"/>
    <col min="5" max="5" width="17.00390625" style="7" customWidth="1"/>
    <col min="6" max="6" width="1.8515625" style="7" customWidth="1"/>
    <col min="7" max="7" width="17.00390625" style="7" customWidth="1"/>
    <col min="8" max="8" width="1.8515625" style="7" customWidth="1"/>
    <col min="9" max="9" width="17.00390625" style="7" customWidth="1"/>
    <col min="10" max="10" width="1.8515625" style="7" customWidth="1"/>
    <col min="11" max="11" width="17.00390625" style="7" customWidth="1"/>
    <col min="12" max="12" width="1.8515625" style="7" customWidth="1"/>
    <col min="13" max="13" width="17.00390625" style="7" customWidth="1"/>
    <col min="14" max="14" width="1.8515625" style="7" customWidth="1"/>
    <col min="15" max="16384" width="9.140625" style="7" customWidth="1"/>
  </cols>
  <sheetData>
    <row r="1" spans="1:13" ht="22.5" customHeight="1">
      <c r="A1" s="21" t="s">
        <v>169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2.5" customHeight="1">
      <c r="A2" s="21" t="s">
        <v>69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2.5" customHeight="1">
      <c r="A3" s="21" t="s">
        <v>149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2:13" ht="22.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 t="s">
        <v>0</v>
      </c>
    </row>
    <row r="5" spans="2:13" ht="22.5" customHeight="1">
      <c r="B5" s="15"/>
      <c r="C5" s="15"/>
      <c r="D5" s="15"/>
      <c r="E5" s="82" t="s">
        <v>94</v>
      </c>
      <c r="F5" s="82"/>
      <c r="G5" s="82"/>
      <c r="H5" s="82"/>
      <c r="I5" s="82"/>
      <c r="J5" s="82"/>
      <c r="K5" s="82"/>
      <c r="L5" s="82"/>
      <c r="M5" s="82"/>
    </row>
    <row r="6" spans="3:12" s="8" customFormat="1" ht="22.5" customHeight="1">
      <c r="C6" s="15"/>
      <c r="E6" s="48" t="s">
        <v>48</v>
      </c>
      <c r="G6" s="48"/>
      <c r="I6" s="83" t="s">
        <v>90</v>
      </c>
      <c r="J6" s="83"/>
      <c r="K6" s="83"/>
      <c r="L6" s="48"/>
    </row>
    <row r="7" spans="3:12" s="8" customFormat="1" ht="22.5" customHeight="1">
      <c r="C7" s="15"/>
      <c r="E7" s="48" t="s">
        <v>111</v>
      </c>
      <c r="G7" s="48" t="s">
        <v>120</v>
      </c>
      <c r="I7" s="48" t="s">
        <v>92</v>
      </c>
      <c r="J7" s="48"/>
      <c r="K7" s="48"/>
      <c r="L7" s="48"/>
    </row>
    <row r="8" spans="3:13" s="8" customFormat="1" ht="22.5" customHeight="1">
      <c r="C8" s="47" t="s">
        <v>1</v>
      </c>
      <c r="E8" s="47" t="s">
        <v>49</v>
      </c>
      <c r="G8" s="47" t="s">
        <v>121</v>
      </c>
      <c r="I8" s="47" t="s">
        <v>95</v>
      </c>
      <c r="J8" s="48"/>
      <c r="K8" s="47" t="s">
        <v>91</v>
      </c>
      <c r="L8" s="48"/>
      <c r="M8" s="47" t="s">
        <v>47</v>
      </c>
    </row>
    <row r="9" spans="1:14" s="13" customFormat="1" ht="22.5" customHeight="1">
      <c r="A9" s="21" t="s">
        <v>129</v>
      </c>
      <c r="B9" s="7"/>
      <c r="C9" s="15"/>
      <c r="D9" s="48"/>
      <c r="E9" s="56">
        <v>72500000</v>
      </c>
      <c r="F9" s="56"/>
      <c r="G9" s="56">
        <v>709575820</v>
      </c>
      <c r="H9" s="56"/>
      <c r="I9" s="56">
        <v>7250000</v>
      </c>
      <c r="J9" s="56"/>
      <c r="K9" s="56">
        <v>18758278</v>
      </c>
      <c r="L9" s="56"/>
      <c r="M9" s="56">
        <f>SUM(E9:K9)</f>
        <v>808084098</v>
      </c>
      <c r="N9" s="48"/>
    </row>
    <row r="10" spans="1:13" s="13" customFormat="1" ht="22.5" customHeight="1">
      <c r="A10" s="13" t="s">
        <v>119</v>
      </c>
      <c r="C10" s="76"/>
      <c r="D10" s="48"/>
      <c r="E10" s="54">
        <v>0</v>
      </c>
      <c r="F10" s="56"/>
      <c r="G10" s="54">
        <v>0</v>
      </c>
      <c r="H10" s="56"/>
      <c r="I10" s="54">
        <v>0</v>
      </c>
      <c r="J10" s="56"/>
      <c r="K10" s="54">
        <f>SUM(PL!K22)</f>
        <v>129179191</v>
      </c>
      <c r="L10" s="56"/>
      <c r="M10" s="54">
        <f>SUM(E10:K10)</f>
        <v>129179191</v>
      </c>
    </row>
    <row r="11" spans="1:13" ht="22.5" customHeight="1">
      <c r="A11" s="7" t="s">
        <v>56</v>
      </c>
      <c r="C11" s="15"/>
      <c r="D11" s="8"/>
      <c r="E11" s="53">
        <f>SUM(E10:E10)</f>
        <v>0</v>
      </c>
      <c r="F11" s="53"/>
      <c r="G11" s="53">
        <f>SUM(G10:G10)</f>
        <v>0</v>
      </c>
      <c r="H11" s="53"/>
      <c r="I11" s="53">
        <f>SUM(I10:I10)</f>
        <v>0</v>
      </c>
      <c r="J11" s="53"/>
      <c r="K11" s="53">
        <f>SUM(K10:K10)</f>
        <v>129179191</v>
      </c>
      <c r="L11" s="56"/>
      <c r="M11" s="53">
        <f>SUM(M10:M10)</f>
        <v>129179191</v>
      </c>
    </row>
    <row r="12" spans="1:13" ht="22.5" customHeight="1">
      <c r="A12" s="7" t="s">
        <v>134</v>
      </c>
      <c r="C12" s="66" t="s">
        <v>160</v>
      </c>
      <c r="D12" s="8"/>
      <c r="E12" s="53">
        <v>9062356</v>
      </c>
      <c r="F12" s="53"/>
      <c r="G12" s="53">
        <v>0</v>
      </c>
      <c r="H12" s="53"/>
      <c r="I12" s="56">
        <v>0</v>
      </c>
      <c r="J12" s="56"/>
      <c r="K12" s="56">
        <v>0</v>
      </c>
      <c r="L12" s="56"/>
      <c r="M12" s="56">
        <f>SUM(E12:K12)</f>
        <v>9062356</v>
      </c>
    </row>
    <row r="13" spans="1:13" ht="22.5" customHeight="1">
      <c r="A13" s="7" t="s">
        <v>99</v>
      </c>
      <c r="C13" s="66">
        <v>28</v>
      </c>
      <c r="D13" s="8"/>
      <c r="E13" s="53">
        <v>0</v>
      </c>
      <c r="F13" s="53"/>
      <c r="G13" s="53">
        <v>0</v>
      </c>
      <c r="H13" s="53"/>
      <c r="I13" s="56">
        <v>0</v>
      </c>
      <c r="J13" s="56"/>
      <c r="K13" s="56">
        <v>-14499946</v>
      </c>
      <c r="L13" s="56"/>
      <c r="M13" s="56">
        <f>SUM(E13:K13)</f>
        <v>-14499946</v>
      </c>
    </row>
    <row r="14" spans="1:13" ht="22.5" customHeight="1">
      <c r="A14" s="7" t="s">
        <v>161</v>
      </c>
      <c r="C14" s="66"/>
      <c r="D14" s="8"/>
      <c r="E14" s="53"/>
      <c r="F14" s="53"/>
      <c r="G14" s="53"/>
      <c r="H14" s="53"/>
      <c r="I14" s="56"/>
      <c r="J14" s="56"/>
      <c r="K14" s="56"/>
      <c r="L14" s="56"/>
      <c r="M14" s="56"/>
    </row>
    <row r="15" spans="1:13" ht="22.5" customHeight="1">
      <c r="A15" s="7" t="s">
        <v>162</v>
      </c>
      <c r="C15" s="66">
        <v>22</v>
      </c>
      <c r="E15" s="43">
        <v>0</v>
      </c>
      <c r="F15" s="43"/>
      <c r="G15" s="43">
        <v>0</v>
      </c>
      <c r="H15" s="43"/>
      <c r="I15" s="43">
        <v>906250</v>
      </c>
      <c r="J15" s="43"/>
      <c r="K15" s="43">
        <v>-906250</v>
      </c>
      <c r="L15" s="43"/>
      <c r="M15" s="56">
        <f>SUM(E15:K15)</f>
        <v>0</v>
      </c>
    </row>
    <row r="16" spans="1:13" ht="22.5" customHeight="1" thickBot="1">
      <c r="A16" s="21" t="s">
        <v>130</v>
      </c>
      <c r="C16" s="15"/>
      <c r="D16" s="48"/>
      <c r="E16" s="55">
        <f>SUM(E9,E11:E15)</f>
        <v>81562356</v>
      </c>
      <c r="F16" s="56"/>
      <c r="G16" s="55">
        <f>SUM(G9,G11:G15)</f>
        <v>709575820</v>
      </c>
      <c r="H16" s="56"/>
      <c r="I16" s="55">
        <f>SUM(I9,I11:I15)</f>
        <v>8156250</v>
      </c>
      <c r="J16" s="56"/>
      <c r="K16" s="55">
        <f>SUM(K9,K11:K15)</f>
        <v>132531273</v>
      </c>
      <c r="L16" s="56"/>
      <c r="M16" s="55">
        <f>SUM(M9,M11:M15)</f>
        <v>931825699</v>
      </c>
    </row>
    <row r="17" spans="1:13" ht="22.5" customHeight="1" thickTop="1">
      <c r="A17" s="21"/>
      <c r="C17" s="15"/>
      <c r="D17" s="48"/>
      <c r="E17" s="56"/>
      <c r="F17" s="56"/>
      <c r="G17" s="56"/>
      <c r="H17" s="56"/>
      <c r="I17" s="56"/>
      <c r="J17" s="56"/>
      <c r="K17" s="56"/>
      <c r="L17" s="56"/>
      <c r="M17" s="56"/>
    </row>
    <row r="18" spans="1:14" s="13" customFormat="1" ht="22.5" customHeight="1">
      <c r="A18" s="21" t="s">
        <v>150</v>
      </c>
      <c r="C18" s="48"/>
      <c r="D18" s="48"/>
      <c r="E18" s="56">
        <v>81562356</v>
      </c>
      <c r="F18" s="56"/>
      <c r="G18" s="56">
        <v>709575820</v>
      </c>
      <c r="H18" s="56"/>
      <c r="I18" s="56">
        <v>8156250</v>
      </c>
      <c r="J18" s="56"/>
      <c r="K18" s="56">
        <v>132531273</v>
      </c>
      <c r="L18" s="56"/>
      <c r="M18" s="56">
        <f>SUM(E18:K18)</f>
        <v>931825699</v>
      </c>
      <c r="N18" s="48"/>
    </row>
    <row r="19" spans="1:13" s="13" customFormat="1" ht="22.5" customHeight="1">
      <c r="A19" s="13" t="s">
        <v>119</v>
      </c>
      <c r="C19" s="48"/>
      <c r="D19" s="48"/>
      <c r="E19" s="56">
        <v>0</v>
      </c>
      <c r="F19" s="56"/>
      <c r="G19" s="56">
        <v>0</v>
      </c>
      <c r="H19" s="56"/>
      <c r="I19" s="56">
        <v>0</v>
      </c>
      <c r="J19" s="56"/>
      <c r="K19" s="56">
        <f>PL!I22</f>
        <v>147693618</v>
      </c>
      <c r="L19" s="56"/>
      <c r="M19" s="56">
        <f>SUM(E19:K19)</f>
        <v>147693618</v>
      </c>
    </row>
    <row r="20" spans="1:13" ht="22.5" customHeight="1">
      <c r="A20" s="7" t="s">
        <v>55</v>
      </c>
      <c r="C20" s="48"/>
      <c r="D20" s="8"/>
      <c r="E20" s="54">
        <v>0</v>
      </c>
      <c r="F20" s="53"/>
      <c r="G20" s="54">
        <v>0</v>
      </c>
      <c r="H20" s="53"/>
      <c r="I20" s="54">
        <v>0</v>
      </c>
      <c r="J20" s="56"/>
      <c r="K20" s="54">
        <f>PL!I27</f>
        <v>-279808</v>
      </c>
      <c r="L20" s="56"/>
      <c r="M20" s="54">
        <f>SUM(E20:K20)</f>
        <v>-279808</v>
      </c>
    </row>
    <row r="21" spans="1:13" ht="22.5" customHeight="1">
      <c r="A21" s="7" t="s">
        <v>56</v>
      </c>
      <c r="C21" s="48"/>
      <c r="D21" s="8"/>
      <c r="E21" s="53">
        <f>SUM(E19:E20)</f>
        <v>0</v>
      </c>
      <c r="F21" s="53"/>
      <c r="G21" s="53">
        <f>SUM(G19:G20)</f>
        <v>0</v>
      </c>
      <c r="H21" s="53"/>
      <c r="I21" s="53">
        <f>SUM(I19:I20)</f>
        <v>0</v>
      </c>
      <c r="J21" s="56"/>
      <c r="K21" s="53">
        <f>SUM(K19:K20)</f>
        <v>147413810</v>
      </c>
      <c r="L21" s="56"/>
      <c r="M21" s="53">
        <f>SUM(M19:M20)</f>
        <v>147413810</v>
      </c>
    </row>
    <row r="22" spans="1:13" ht="22.5" customHeight="1">
      <c r="A22" s="7" t="s">
        <v>99</v>
      </c>
      <c r="C22" s="66">
        <v>28</v>
      </c>
      <c r="D22" s="8"/>
      <c r="E22" s="53">
        <v>0</v>
      </c>
      <c r="F22" s="53"/>
      <c r="G22" s="53">
        <v>0</v>
      </c>
      <c r="H22" s="53"/>
      <c r="I22" s="53">
        <v>0</v>
      </c>
      <c r="J22" s="56"/>
      <c r="K22" s="53">
        <v>-122342703</v>
      </c>
      <c r="L22" s="56"/>
      <c r="M22" s="53">
        <f>SUM(E22:K22)</f>
        <v>-122342703</v>
      </c>
    </row>
    <row r="23" spans="1:13" ht="22.5" customHeight="1" thickBot="1">
      <c r="A23" s="21" t="s">
        <v>151</v>
      </c>
      <c r="C23" s="48"/>
      <c r="D23" s="48"/>
      <c r="E23" s="55">
        <f>SUM(E18,E21:E22)</f>
        <v>81562356</v>
      </c>
      <c r="F23" s="56"/>
      <c r="G23" s="55">
        <f>SUM(G18,G21:G22)</f>
        <v>709575820</v>
      </c>
      <c r="H23" s="56"/>
      <c r="I23" s="55">
        <f>SUM(I18,I21:I22)</f>
        <v>8156250</v>
      </c>
      <c r="J23" s="56"/>
      <c r="K23" s="55">
        <f>SUM(K18,K21:K22)</f>
        <v>157602380</v>
      </c>
      <c r="L23" s="56"/>
      <c r="M23" s="55">
        <f>SUM(M18,M21:M22)</f>
        <v>956896806</v>
      </c>
    </row>
    <row r="24" spans="1:13" ht="15" customHeight="1" thickTop="1">
      <c r="A24" s="21"/>
      <c r="C24" s="48"/>
      <c r="D24" s="48"/>
      <c r="E24" s="56">
        <f>SUM(E16-'BS'!K54)</f>
        <v>0</v>
      </c>
      <c r="F24" s="56"/>
      <c r="G24" s="56">
        <f>SUM(G16-'BS'!K55)</f>
        <v>0</v>
      </c>
      <c r="H24" s="56"/>
      <c r="I24" s="56">
        <f>SUM(I16-'BS'!K57)</f>
        <v>0</v>
      </c>
      <c r="J24" s="56"/>
      <c r="K24" s="56">
        <f>SUM(K16-'BS'!K58)</f>
        <v>0</v>
      </c>
      <c r="L24" s="56"/>
      <c r="M24" s="56">
        <f>SUM(M16-'BS'!K59)</f>
        <v>0</v>
      </c>
    </row>
    <row r="25" spans="1:13" ht="15" customHeight="1">
      <c r="A25" s="21"/>
      <c r="C25" s="48"/>
      <c r="D25" s="48"/>
      <c r="E25" s="56">
        <f>SUM(E23-'BS'!I54)</f>
        <v>0</v>
      </c>
      <c r="F25" s="56"/>
      <c r="G25" s="56">
        <f>SUM(G23-'BS'!I55)</f>
        <v>0</v>
      </c>
      <c r="H25" s="56"/>
      <c r="I25" s="56">
        <f>SUM(I23-'BS'!I57)</f>
        <v>0</v>
      </c>
      <c r="J25" s="56"/>
      <c r="K25" s="56">
        <f>SUM(K23-'BS'!I58)</f>
        <v>0</v>
      </c>
      <c r="L25" s="56"/>
      <c r="M25" s="56">
        <f>SUM(M23-'BS'!I59)</f>
        <v>0</v>
      </c>
    </row>
    <row r="26" spans="1:13" ht="15" customHeight="1">
      <c r="A26" s="21"/>
      <c r="C26" s="48"/>
      <c r="D26" s="48"/>
      <c r="E26" s="67">
        <f>E16-'BS'!K52</f>
        <v>-144</v>
      </c>
      <c r="F26" s="67"/>
      <c r="G26" s="67">
        <f>G16-'BS'!M52</f>
        <v>709575820</v>
      </c>
      <c r="H26" s="67"/>
      <c r="I26" s="67">
        <f>I16-'BS'!I58</f>
        <v>-149446130</v>
      </c>
      <c r="J26" s="67"/>
      <c r="K26" s="67">
        <f>K16-'BS'!K58</f>
        <v>0</v>
      </c>
      <c r="L26" s="67"/>
      <c r="M26" s="67">
        <f>M16-'BS'!K59</f>
        <v>0</v>
      </c>
    </row>
    <row r="27" ht="22.5" customHeight="1">
      <c r="A27" s="25" t="s">
        <v>10</v>
      </c>
    </row>
  </sheetData>
  <sheetProtection/>
  <mergeCells count="2">
    <mergeCell ref="I6:K6"/>
    <mergeCell ref="E5:M5"/>
  </mergeCells>
  <printOptions/>
  <pageMargins left="0.984251968503937" right="0.31496062992125984" top="0.7874015748031497" bottom="0.1968503937007874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Koonnipa Tawang</cp:lastModifiedBy>
  <cp:lastPrinted>2019-02-26T06:39:35Z</cp:lastPrinted>
  <dcterms:created xsi:type="dcterms:W3CDTF">2011-03-15T03:50:46Z</dcterms:created>
  <dcterms:modified xsi:type="dcterms:W3CDTF">2019-02-26T06:39:39Z</dcterms:modified>
  <cp:category/>
  <cp:version/>
  <cp:contentType/>
  <cp:contentStatus/>
</cp:coreProperties>
</file>