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BS" sheetId="1" r:id="rId1"/>
    <sheet name="PL&amp;CF" sheetId="2" r:id="rId2"/>
    <sheet name="CE_Conso" sheetId="3" r:id="rId3"/>
    <sheet name="CE_Company" sheetId="4" r:id="rId4"/>
  </sheets>
  <definedNames>
    <definedName name="_xlnm.Print_Area" localSheetId="0">'BS'!$A$1:$L$85</definedName>
    <definedName name="_xlnm.Print_Area" localSheetId="3">'CE_Company'!$A$1:$L$20</definedName>
    <definedName name="_xlnm.Print_Area" localSheetId="2">'CE_Conso'!$A$1:$S$25</definedName>
  </definedNames>
  <calcPr fullCalcOnLoad="1"/>
</workbook>
</file>

<file path=xl/sharedStrings.xml><?xml version="1.0" encoding="utf-8"?>
<sst xmlns="http://schemas.openxmlformats.org/spreadsheetml/2006/main" count="296" uniqueCount="188">
  <si>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</si>
  <si>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</si>
  <si>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</si>
  <si>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</si>
  <si>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</si>
  <si>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</si>
  <si>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</si>
  <si>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</si>
  <si>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</si>
  <si>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</si>
  <si>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</si>
  <si>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</si>
  <si>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</si>
  <si>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</si>
  <si>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</si>
  <si>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</si>
  <si>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</si>
  <si>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</si>
  <si>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</si>
  <si>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 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</si>
  <si>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</si>
  <si>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</si>
  <si>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</si>
  <si>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</si>
  <si>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ค่าใช้จ่ายในการบริหาร</t>
  </si>
  <si>
    <t>กำไรต่อหุ้น</t>
  </si>
  <si>
    <t>เจ้าหนี้การค้าและเจ้าหนี้อื่น</t>
  </si>
  <si>
    <t>งบกำไรขาดทุนเบ็ดเสร็จ</t>
  </si>
  <si>
    <t>กำไรขาดทุนเบ็ดเสร็จอื่น:</t>
  </si>
  <si>
    <t xml:space="preserve">สินค้าคงเหลือ </t>
  </si>
  <si>
    <t xml:space="preserve">ที่ดิน อาคารและอุปกรณ์ </t>
  </si>
  <si>
    <t>งบแสดงฐานะการเงิน</t>
  </si>
  <si>
    <t>ภาษีเงินได้ค้างจ่าย</t>
  </si>
  <si>
    <t>รายได้</t>
  </si>
  <si>
    <t>รายได้อื่น</t>
  </si>
  <si>
    <t>รวมรายได้</t>
  </si>
  <si>
    <t>ค่าใช้จ่าย</t>
  </si>
  <si>
    <t>ต้นทุนขาย</t>
  </si>
  <si>
    <t>รวมค่าใช้จ่าย</t>
  </si>
  <si>
    <t>และชำระแล้ว</t>
  </si>
  <si>
    <t>หนี้สินไม่หมุนเวียนอื่น</t>
  </si>
  <si>
    <t xml:space="preserve">   ทุนที่ออกและชำระแล้ว</t>
  </si>
  <si>
    <t>งบแสดงการเปลี่ยนแปลงส่วนของผู้ถือหุ้น</t>
  </si>
  <si>
    <t>รวม</t>
  </si>
  <si>
    <t>งบกระแสเงินสด</t>
  </si>
  <si>
    <t>กระแสเงินสดจากกิจกรรมดำเนินงาน</t>
  </si>
  <si>
    <t xml:space="preserve">   จากกิจกรรมดำเนินงาน</t>
  </si>
  <si>
    <t xml:space="preserve">   ค่าเสื่อมราคาและค่าตัดจำหน่าย</t>
  </si>
  <si>
    <t>สินทรัพย์ดำเนินงาน (เพิ่มขึ้น) ลดลง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</si>
  <si>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</si>
  <si>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</si>
  <si>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</si>
  <si>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</si>
  <si>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เจ้าหนี้การค้าและเจ้าหนี้อื่น</t>
  </si>
  <si>
    <t xml:space="preserve">   หนี้สินหมุนเวียนอื่น</t>
  </si>
  <si>
    <t xml:space="preserve">   หนี้สินไม่หมุนเวียนอื่น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</si>
  <si>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</si>
  <si>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</si>
  <si>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</si>
  <si>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 xml:space="preserve">   สำรองผลประโยชน์ระยะยาวของพนักงาน</t>
  </si>
  <si>
    <t>สำรองผลประโยชน์ระยะยาวของพนักงาน</t>
  </si>
  <si>
    <t>สินทรัพย์ภาษีเงินได้รอการตัดบัญชี</t>
  </si>
  <si>
    <t>ข้อมูลกระแสเงินสดเปิดเผยเพิ่มเติม</t>
  </si>
  <si>
    <t>รายการที่มิใช่เงินสด</t>
  </si>
  <si>
    <t>สินทรัพย์ไม่มีตัวตน</t>
  </si>
  <si>
    <t>ลูกหนี้การค้าและลูกหนี้อื่น</t>
  </si>
  <si>
    <t>เงินประกันการเช่า</t>
  </si>
  <si>
    <t>กำไรต่อหุ้นขั้นพื้นฐาน</t>
  </si>
  <si>
    <t>ทุนเรือนหุ้นที่ออก</t>
  </si>
  <si>
    <t xml:space="preserve">   เงินประกันการเช่า</t>
  </si>
  <si>
    <t>ซื้อคอมพิวเตอร์ซอฟต์แวร์</t>
  </si>
  <si>
    <t>งบการเงินเฉพาะกิจการ</t>
  </si>
  <si>
    <t>งบการเงินรวม</t>
  </si>
  <si>
    <t xml:space="preserve">   ยังไม่ได้จัดสรร</t>
  </si>
  <si>
    <t>ยังไม่ได้จัดสรร</t>
  </si>
  <si>
    <t xml:space="preserve">จัดสรรแล้ว - </t>
  </si>
  <si>
    <t>สำรองตามกฎหมาย</t>
  </si>
  <si>
    <t>เงินลงทุนในบริษัทย่อย</t>
  </si>
  <si>
    <t>ซื้ออาคารและอุปกรณ์</t>
  </si>
  <si>
    <t>เงินสดรับจากการจำหน่ายอุปกรณ์</t>
  </si>
  <si>
    <t>บริษัท อาฟเตอร์ ยู จำกัด (มหาชน) และบริษัทย่อย</t>
  </si>
  <si>
    <t>(ยังไม่ได้ตรวจสอบ</t>
  </si>
  <si>
    <t>(ตรวจสอบแล้ว)</t>
  </si>
  <si>
    <t>แต่สอบทานแล้ว)</t>
  </si>
  <si>
    <t>(ยังไม่ได้ตรวจสอบ แต่สอบทานแล้ว)</t>
  </si>
  <si>
    <t>กำไรสำหรับงวด</t>
  </si>
  <si>
    <t>กำไรขาดทุนเบ็ดเสร็จรวมสำหรับงวด</t>
  </si>
  <si>
    <t>(หน่วย: พันบาท)</t>
  </si>
  <si>
    <t>งบแสดงฐานะการเงิน (ต่อ)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</si>
  <si>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</si>
  <si>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</si>
  <si>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เงินฝากธนาคารที่มีภาระค้ำประกัน</t>
  </si>
  <si>
    <t>เงินจ่ายล่วงหน้าค่าซื้อสินทรัพย์</t>
  </si>
  <si>
    <t>ส่วนเกินมูลค่าหุ้นสามัญ</t>
  </si>
  <si>
    <t>ส่วนเกินมูลค่า</t>
  </si>
  <si>
    <t>หุ้นสามัญ</t>
  </si>
  <si>
    <t xml:space="preserve">   จ่ายผลประโยชน์ระยะยาวของพนักงาน</t>
  </si>
  <si>
    <t xml:space="preserve">   จ่ายภาษีเงินได้</t>
  </si>
  <si>
    <t xml:space="preserve">   ตัดจำหน่ายสินค้าเสื่อมสภาพ</t>
  </si>
  <si>
    <t>ประมาณการหนี้สินในการรื้อถอน</t>
  </si>
  <si>
    <t>จ่ายเงินล่วงหน้าค่าซื้อสินทรัพย์</t>
  </si>
  <si>
    <t xml:space="preserve">      หุ้นสามัญ 815,625,000 หุ้น มูลค่าหุ้นละ 0.10 บาท</t>
  </si>
  <si>
    <t xml:space="preserve">      หุ้นสามัญ 815,623,561 หุ้น มูลค่าหุ้นละ 0.10 บาท</t>
  </si>
  <si>
    <t>เงินสดสุทธิใช้ไปในกิจกรรมจัดหาเงิน</t>
  </si>
  <si>
    <t>(หน่วย: บาท)</t>
  </si>
  <si>
    <t>เงินสดสุทธิจากกิจกรรมดำเนินงาน</t>
  </si>
  <si>
    <t>เงินสดจากกิจกรรมดำเนินงาน</t>
  </si>
  <si>
    <t xml:space="preserve">   จัดสรรแล้ว - สำรองตามกฎหมาย</t>
  </si>
  <si>
    <t>จัดสรรแล้ว -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</si>
  <si>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</si>
  <si>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</si>
  <si>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>ค่าใช้จ่ายในการขายและจัดจำหน่าย</t>
  </si>
  <si>
    <t xml:space="preserve">   โอนเงินจ่ายล่วงหน้าค่าซื้อสินทรัพย์ไปบัญชีอาคารและอุปกรณ์</t>
  </si>
  <si>
    <t>องค์ประกอบอื่น</t>
  </si>
  <si>
    <t>ของส่วนของผู้ถือหุ้น</t>
  </si>
  <si>
    <t>ผลต่างจากการ</t>
  </si>
  <si>
    <t>แปลงค่างบการเงิน</t>
  </si>
  <si>
    <t>ที่เป็นเงินตราต่างประเทศ</t>
  </si>
  <si>
    <t>องค์ประกอบอื่นของส่วนของผู้ถือหุ้น</t>
  </si>
  <si>
    <t>สินทรัพย์ทางการเงินหมุนเวียนอื่น</t>
  </si>
  <si>
    <t>สินทรัพย์สิทธิการใช้</t>
  </si>
  <si>
    <t xml:space="preserve">   ภายในหนึ่งปี</t>
  </si>
  <si>
    <t>รายได้จากสัญญาที่ทำกับลูกค้า</t>
  </si>
  <si>
    <t>รายได้ทางการเงิน</t>
  </si>
  <si>
    <t>ต้นทุนทางการเงิน</t>
  </si>
  <si>
    <t>รายการที่จะถูกบันทึกในส่วนของกำไรหรือขาดทุนในภายหลัง</t>
  </si>
  <si>
    <t>ผลต่างของอัตราแลกเปลี่ยนจากการแปลงค่างบการเงิน</t>
  </si>
  <si>
    <t>กำไรขาดทุนเบ็ดเสร็จอื่นสำหรับงวด</t>
  </si>
  <si>
    <t xml:space="preserve">   ที่เป็นเงินตราต่างประเทศ</t>
  </si>
  <si>
    <t>หนี้สินตามสัญญาเช่าที่ถึงกำหนดชำระ</t>
  </si>
  <si>
    <t>หนี้สินตามสัญญาเช่า</t>
  </si>
  <si>
    <t>2, 3</t>
  </si>
  <si>
    <t xml:space="preserve">   สินทรัพย์สิทธิการใช้เพิ่มขึ้นจากสัญญาเช่าใหม่</t>
  </si>
  <si>
    <t xml:space="preserve">   หนี้สินตามสัญญาเช่าเพิ่มขึ้นจากสัญญาเช่าใหม่</t>
  </si>
  <si>
    <t xml:space="preserve">   กำไรที่ยังไม่เกิดขึ้นจากเงินลงทุนในตราสารหนี้</t>
  </si>
  <si>
    <t xml:space="preserve">   กำไรจากการเปลี่ยนแปลงและยกเลิกสัญญาเช่า</t>
  </si>
  <si>
    <t xml:space="preserve">   รายได้ทางการเงิน</t>
  </si>
  <si>
    <t xml:space="preserve">   ต้นทุนทางการเงิน</t>
  </si>
  <si>
    <t>ชำระคืนเงินต้นของสัญญาเช่า</t>
  </si>
  <si>
    <t xml:space="preserve">   การยินยอมการลดค่าเช่า</t>
  </si>
  <si>
    <t>งบแสดงการเปลี่ยนแปลงส่วนของผู้ถือหุ้น (ต่อ)</t>
  </si>
  <si>
    <t xml:space="preserve">      ที่วัดมูลค่ายุติธรรมผ่านกำไรหรือขาดทุน</t>
  </si>
  <si>
    <t xml:space="preserve">   จ่ายดอกเบี้ย</t>
  </si>
  <si>
    <t>ส่วนของผู้ถือหุ้นของบริษัทฯ</t>
  </si>
  <si>
    <t>ส่วนของผู้มีส่วนได้เสียที่ไม่มีอำนาจควบคุมของบริษัทย่อย</t>
  </si>
  <si>
    <t>ส่วนที่เป็นของผู้ถือหุ้นของบริษัทฯ</t>
  </si>
  <si>
    <t>ส่วนที่เป็นของผู้มีส่วนได้เสียที่ไม่มีอำนาจควบคุมของบริษัทย่อย</t>
  </si>
  <si>
    <t>งบกำไรขาดทุน</t>
  </si>
  <si>
    <t xml:space="preserve">กำไรขาดทุนเบ็ดเสร็จรวมสำหรับงวด </t>
  </si>
  <si>
    <t>การแบ่งปันกำไรขาดทุนเบ็ดเสร็จรวม</t>
  </si>
  <si>
    <t>ของบริษัทย่อย</t>
  </si>
  <si>
    <t>ส่วนของผู้มีส่วนได้เสีย</t>
  </si>
  <si>
    <t>ที่ไม่มีอำนาจควบคุม</t>
  </si>
  <si>
    <t>ของบริษัทฯ</t>
  </si>
  <si>
    <t>อสังหาริมทรัพย์เพื่อการลงทุน</t>
  </si>
  <si>
    <t>ยอดคงเหลือ ณ วันที่ 1 มกราคม 2565</t>
  </si>
  <si>
    <t>ยอดคงเหลือ ณ วันที่ 31 มีนาคม 2565</t>
  </si>
  <si>
    <t>2, 7</t>
  </si>
  <si>
    <t>ซื้ออสังหาริมทรัพย์เพื่อการลงทุน</t>
  </si>
  <si>
    <t>กำไรจากกิจกรรมดำเนินงาน</t>
  </si>
  <si>
    <t>กำไรก่อนค่าใช้จ่ายภาษีเงินได้</t>
  </si>
  <si>
    <t>ค่าใช้จ่ายภาษีเงินได้</t>
  </si>
  <si>
    <t xml:space="preserve">   กำไรส่วนที่เป็นของผู้ถือหุ้นของบริษัทฯ</t>
  </si>
  <si>
    <t>กำไรก่อนภาษี</t>
  </si>
  <si>
    <t>รายการปรับกระทบยอดกำไรก่อนภาษีเป็นเงินสดรับ (จ่าย)</t>
  </si>
  <si>
    <t xml:space="preserve">   ขาดทุนจากการจำหน่ายและตัดจำหน่ายอุปกรณ์</t>
  </si>
  <si>
    <t>การแบ่งปันกำไร (ขาดทุน)</t>
  </si>
  <si>
    <t>ณ วันที่ 31 มีนาคม 2566</t>
  </si>
  <si>
    <t>31 มีนาคม 2566</t>
  </si>
  <si>
    <t>31 ธันวาคม 2565</t>
  </si>
  <si>
    <t>สำหรับงวดสามเดือนสิ้นสุดวันที่ 31 มีนาคม 2566</t>
  </si>
  <si>
    <t>ยอดคงเหลือ ณ วันที่ 1 มกราคม 2566</t>
  </si>
  <si>
    <t>ยอดคงเหลือ ณ วันที่ 31 มีนาคม 2566</t>
  </si>
  <si>
    <t xml:space="preserve">   กำไรจากการจำหน่ายเงินลงทุนในตราสารหนี้</t>
  </si>
  <si>
    <t xml:space="preserve">   จ่ายค่ารื้อถอนสินทรัพย์</t>
  </si>
  <si>
    <t xml:space="preserve">   ค่าเผื่อการลดมูลค่าของสินค้าคงเหลือ (โอนกลับ)</t>
  </si>
  <si>
    <t xml:space="preserve">   โอนกลับประมาณการต้นทุนรื้อถอน</t>
  </si>
  <si>
    <t xml:space="preserve">   เจ้าหนี้ค่างานก่อสร้างและซื้ออุปกรณ์</t>
  </si>
  <si>
    <t>ซื้อเงินลงทุนในหุ้นกู้ที่มีอนุพันธ์แฝงระยะสั้น</t>
  </si>
  <si>
    <t>เงินสดรับจากการจำหน่ายเงินลงทุนในหุ้นกู้ที่มีอนุพันธ์แฝงระยะสั้น</t>
  </si>
  <si>
    <t>เงินสดจ่ายสินทรัพย์สิทธิการใช้</t>
  </si>
  <si>
    <t>เงินสดสุทธิจาก (ใช้ไปใน) กิจกรรมลงทุน</t>
  </si>
  <si>
    <t>เงินสดและรายการเทียบเท่าเงินสดเพิ่มขึ้นสุทธิ</t>
  </si>
  <si>
    <t>ผลต่างจากการแปลงค่างบการเงินเพิ่มขึ้น (ลดลง)</t>
  </si>
  <si>
    <t xml:space="preserve">      และยกเลิกสัญญาเช่า</t>
  </si>
  <si>
    <t xml:space="preserve">   สินทรัพย์สิทธิการใช้เพิ่มขึ้น (ลดลง) จากการเปลี่ยนแปลงสัญญาเช่า</t>
  </si>
  <si>
    <t xml:space="preserve">   หนี้สินตามสัญญาเช่าเพิ่มขึ้น (ลดลง) จากการเปลี่ยนแปลงสัญญาเช่า</t>
  </si>
  <si>
    <t xml:space="preserve">   สำรองผลขาดทุนจากการด้อยค่าของสินทรัพย์ (โอนกลับ)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</si>
</sst>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([$€-2]\ * #,##0.00_);_([$€-2]\ * \(#,##0.00\);_([$€-2]\ * &quot;-&quot;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0"/>
    </font>
    <font>
      <sz val="8"/>
      <name val="Arial"/>
      <family val="2"/>
    </font>
    <font>
      <sz val="15"/>
      <name val="Angsana New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8" fontId="6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left" vertical="center"/>
    </xf>
    <xf numFmtId="37" fontId="4" fillId="0" borderId="0" xfId="0" applyNumberFormat="1" applyFont="1" applyFill="1" applyBorder="1" applyAlignment="1">
      <alignment horizontal="centerContinuous" vertical="center"/>
    </xf>
    <xf numFmtId="38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9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39" fontId="4" fillId="0" borderId="0" xfId="0" applyNumberFormat="1" applyFont="1" applyFill="1" applyAlignment="1" applyProtection="1">
      <alignment horizontal="left" vertical="center"/>
      <protection/>
    </xf>
    <xf numFmtId="39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quotePrefix="1">
      <alignment horizontal="center" vertical="center"/>
    </xf>
    <xf numFmtId="38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41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7" fontId="4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41" fontId="4" fillId="0" borderId="0" xfId="42" applyNumberFormat="1" applyFont="1" applyFill="1" applyBorder="1" applyAlignment="1">
      <alignment horizontal="right" vertical="center"/>
    </xf>
    <xf numFmtId="38" fontId="4" fillId="0" borderId="14" xfId="0" applyNumberFormat="1" applyFont="1" applyFill="1" applyBorder="1" applyAlignment="1">
      <alignment vertical="center"/>
    </xf>
    <xf numFmtId="43" fontId="3" fillId="0" borderId="0" xfId="42" applyFont="1" applyFill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quotePrefix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quotePrefix="1">
      <alignment horizontal="left"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37" fontId="9" fillId="0" borderId="0" xfId="0" applyNumberFormat="1" applyFont="1" applyFill="1" applyAlignment="1">
      <alignment vertical="top"/>
    </xf>
    <xf numFmtId="37" fontId="4" fillId="0" borderId="0" xfId="0" applyNumberFormat="1" applyFont="1" applyFill="1" applyAlignment="1">
      <alignment vertical="top"/>
    </xf>
    <xf numFmtId="37" fontId="4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41" fontId="4" fillId="0" borderId="13" xfId="42" applyNumberFormat="1" applyFont="1" applyFill="1" applyBorder="1" applyAlignment="1">
      <alignment horizontal="right" vertical="center"/>
    </xf>
    <xf numFmtId="165" fontId="4" fillId="0" borderId="0" xfId="4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vertical="top"/>
    </xf>
    <xf numFmtId="166" fontId="4" fillId="0" borderId="0" xfId="0" applyNumberFormat="1" applyFont="1" applyFill="1" applyAlignment="1">
      <alignment vertical="top"/>
    </xf>
    <xf numFmtId="1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41" fontId="4" fillId="0" borderId="0" xfId="0" applyNumberFormat="1" applyFont="1" applyFill="1" applyAlignment="1">
      <alignment horizontal="right" vertical="top"/>
    </xf>
    <xf numFmtId="41" fontId="4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41" fontId="4" fillId="0" borderId="13" xfId="0" applyNumberFormat="1" applyFont="1" applyFill="1" applyBorder="1" applyAlignment="1">
      <alignment horizontal="right" vertical="top"/>
    </xf>
    <xf numFmtId="41" fontId="4" fillId="0" borderId="11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vertical="top"/>
    </xf>
    <xf numFmtId="41" fontId="4" fillId="0" borderId="10" xfId="0" applyNumberFormat="1" applyFont="1" applyFill="1" applyBorder="1" applyAlignment="1">
      <alignment horizontal="right" vertical="top"/>
    </xf>
    <xf numFmtId="41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horizontal="right" vertical="top"/>
    </xf>
    <xf numFmtId="41" fontId="4" fillId="0" borderId="0" xfId="0" applyNumberFormat="1" applyFont="1" applyFill="1" applyBorder="1" applyAlignment="1">
      <alignment horizontal="right" vertical="top"/>
    </xf>
    <xf numFmtId="164" fontId="4" fillId="0" borderId="13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7" fontId="3" fillId="0" borderId="11" xfId="0" applyNumberFormat="1" applyFont="1" applyFill="1" applyBorder="1" applyAlignment="1">
      <alignment horizontal="center" vertical="center"/>
    </xf>
    <xf numFmtId="38" fontId="3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85"/>
  <sheetViews>
    <sheetView showGridLines="0" view="pageBreakPreview" zoomScale="80" zoomScaleNormal="70" zoomScaleSheetLayoutView="80" zoomScalePageLayoutView="0" workbookViewId="0" topLeftCell="A10">
      <selection activeCell="B15" sqref="B15"/>
    </sheetView>
  </sheetViews>
  <sheetFormatPr defaultColWidth="12.8515625" defaultRowHeight="24" customHeight="1"/>
  <cols>
    <col min="1" max="1" width="9.421875" style="35" customWidth="1"/>
    <col min="2" max="2" width="26.8515625" style="35" customWidth="1"/>
    <col min="3" max="3" width="4.140625" style="35" customWidth="1"/>
    <col min="4" max="4" width="7.57421875" style="35" customWidth="1"/>
    <col min="5" max="5" width="1.28515625" style="35" customWidth="1"/>
    <col min="6" max="6" width="14.00390625" style="35" customWidth="1"/>
    <col min="7" max="7" width="1.28515625" style="35" customWidth="1"/>
    <col min="8" max="8" width="13.8515625" style="35" customWidth="1"/>
    <col min="9" max="9" width="1.28515625" style="36" customWidth="1"/>
    <col min="10" max="10" width="14.00390625" style="36" customWidth="1"/>
    <col min="11" max="11" width="1.28515625" style="36" customWidth="1"/>
    <col min="12" max="12" width="14.00390625" style="36" customWidth="1"/>
    <col min="13" max="13" width="8.57421875" style="35" customWidth="1"/>
    <col min="14" max="14" width="12.8515625" style="35" customWidth="1"/>
    <col min="15" max="16384" width="12.8515625" style="35" customWidth="1"/>
  </cols>
  <sheetData>
    <row r="1" spans="1:12" ht="24" customHeight="1">
      <c r="A1" s="5" t="s">
        <v>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5" customFormat="1" ht="24" customHeight="1">
      <c r="A2" s="5" t="s">
        <v>31</v>
      </c>
      <c r="I2" s="33"/>
      <c r="J2" s="33"/>
      <c r="K2" s="33"/>
      <c r="L2" s="33"/>
    </row>
    <row r="3" spans="1:12" s="5" customFormat="1" ht="24" customHeight="1">
      <c r="A3" s="76" t="s">
        <v>167</v>
      </c>
      <c r="I3" s="33"/>
      <c r="J3" s="33"/>
      <c r="K3" s="33"/>
      <c r="L3" s="33"/>
    </row>
    <row r="4" spans="1:12" ht="24" customHeight="1">
      <c r="A4" s="6"/>
      <c r="B4" s="7"/>
      <c r="C4" s="7"/>
      <c r="D4" s="7"/>
      <c r="E4" s="7"/>
      <c r="F4" s="7"/>
      <c r="G4" s="7"/>
      <c r="H4" s="7"/>
      <c r="I4" s="8"/>
      <c r="J4" s="6"/>
      <c r="K4" s="8"/>
      <c r="L4" s="40" t="s">
        <v>87</v>
      </c>
    </row>
    <row r="5" spans="1:12" ht="24" customHeight="1">
      <c r="A5" s="6"/>
      <c r="B5" s="7"/>
      <c r="C5" s="7"/>
      <c r="D5" s="7"/>
      <c r="E5" s="7"/>
      <c r="F5" s="114" t="s">
        <v>72</v>
      </c>
      <c r="G5" s="114"/>
      <c r="H5" s="114"/>
      <c r="I5" s="9"/>
      <c r="J5" s="113" t="s">
        <v>71</v>
      </c>
      <c r="K5" s="113"/>
      <c r="L5" s="113"/>
    </row>
    <row r="6" spans="1:12" ht="24" customHeight="1">
      <c r="A6" s="7"/>
      <c r="B6" s="7"/>
      <c r="C6" s="7"/>
      <c r="D6" s="48" t="s">
        <v>0</v>
      </c>
      <c r="E6" s="16"/>
      <c r="F6" s="77" t="s">
        <v>168</v>
      </c>
      <c r="G6" s="78"/>
      <c r="H6" s="77" t="s">
        <v>169</v>
      </c>
      <c r="I6" s="78"/>
      <c r="J6" s="77" t="s">
        <v>168</v>
      </c>
      <c r="K6" s="78"/>
      <c r="L6" s="77" t="s">
        <v>169</v>
      </c>
    </row>
    <row r="7" spans="1:12" ht="24" customHeight="1">
      <c r="A7" s="7"/>
      <c r="B7" s="7"/>
      <c r="C7" s="7"/>
      <c r="D7" s="16"/>
      <c r="E7" s="16"/>
      <c r="F7" s="25" t="s">
        <v>81</v>
      </c>
      <c r="G7" s="10"/>
      <c r="H7" s="25" t="s">
        <v>82</v>
      </c>
      <c r="I7" s="10"/>
      <c r="J7" s="25" t="s">
        <v>81</v>
      </c>
      <c r="K7" s="10"/>
      <c r="L7" s="25" t="s">
        <v>82</v>
      </c>
    </row>
    <row r="8" spans="1:12" ht="24" customHeight="1">
      <c r="A8" s="7"/>
      <c r="B8" s="7"/>
      <c r="C8" s="7"/>
      <c r="D8" s="16"/>
      <c r="E8" s="16"/>
      <c r="F8" s="25" t="s">
        <v>83</v>
      </c>
      <c r="G8" s="10"/>
      <c r="H8" s="25"/>
      <c r="I8" s="10"/>
      <c r="J8" s="25" t="s">
        <v>83</v>
      </c>
      <c r="K8" s="10"/>
      <c r="L8" s="25"/>
    </row>
    <row r="9" spans="1:12" ht="24" customHeight="1">
      <c r="A9" s="46" t="s">
        <v>1</v>
      </c>
      <c r="D9" s="8"/>
      <c r="E9" s="8"/>
      <c r="F9" s="8"/>
      <c r="G9" s="8"/>
      <c r="H9" s="8"/>
      <c r="J9" s="49"/>
      <c r="L9" s="49"/>
    </row>
    <row r="10" spans="1:12" ht="24" customHeight="1">
      <c r="A10" s="46" t="s">
        <v>2</v>
      </c>
      <c r="H10" s="37"/>
      <c r="I10" s="37"/>
      <c r="J10" s="37"/>
      <c r="K10" s="37"/>
      <c r="L10" s="37"/>
    </row>
    <row r="11" spans="1:12" ht="24" customHeight="1">
      <c r="A11" s="35" t="s">
        <v>3</v>
      </c>
      <c r="C11" s="4"/>
      <c r="D11" s="1"/>
      <c r="E11" s="1"/>
      <c r="F11" s="37">
        <v>231518</v>
      </c>
      <c r="G11" s="53"/>
      <c r="H11" s="37">
        <v>174663</v>
      </c>
      <c r="I11" s="37"/>
      <c r="J11" s="37">
        <v>214558</v>
      </c>
      <c r="K11" s="37"/>
      <c r="L11" s="37">
        <v>162626</v>
      </c>
    </row>
    <row r="12" spans="1:12" ht="24" customHeight="1">
      <c r="A12" s="35" t="s">
        <v>65</v>
      </c>
      <c r="C12" s="4"/>
      <c r="D12" s="1" t="s">
        <v>131</v>
      </c>
      <c r="E12" s="1"/>
      <c r="F12" s="37">
        <v>19492</v>
      </c>
      <c r="G12" s="53"/>
      <c r="H12" s="37">
        <v>24355</v>
      </c>
      <c r="I12" s="37"/>
      <c r="J12" s="37">
        <v>18796</v>
      </c>
      <c r="K12" s="37"/>
      <c r="L12" s="37">
        <v>22007</v>
      </c>
    </row>
    <row r="13" spans="1:12" ht="24" customHeight="1">
      <c r="A13" s="35" t="s">
        <v>29</v>
      </c>
      <c r="C13" s="4"/>
      <c r="D13" s="1"/>
      <c r="E13" s="1"/>
      <c r="F13" s="37">
        <v>54142</v>
      </c>
      <c r="G13" s="53"/>
      <c r="H13" s="37">
        <v>47527</v>
      </c>
      <c r="I13" s="37"/>
      <c r="J13" s="37">
        <v>45602</v>
      </c>
      <c r="K13" s="37"/>
      <c r="L13" s="37">
        <v>41014</v>
      </c>
    </row>
    <row r="14" spans="1:12" ht="24" customHeight="1">
      <c r="A14" s="67" t="s">
        <v>119</v>
      </c>
      <c r="C14" s="4"/>
      <c r="D14" s="1">
        <v>4</v>
      </c>
      <c r="E14" s="1"/>
      <c r="F14" s="37">
        <v>179559</v>
      </c>
      <c r="G14" s="53"/>
      <c r="H14" s="37">
        <v>229359</v>
      </c>
      <c r="I14" s="37"/>
      <c r="J14" s="37">
        <v>171034</v>
      </c>
      <c r="K14" s="37"/>
      <c r="L14" s="37">
        <v>220719</v>
      </c>
    </row>
    <row r="15" spans="1:12" ht="24" customHeight="1">
      <c r="A15" s="35" t="s">
        <v>4</v>
      </c>
      <c r="C15" s="4"/>
      <c r="D15" s="1"/>
      <c r="E15" s="1"/>
      <c r="F15" s="37">
        <v>13069</v>
      </c>
      <c r="G15" s="53"/>
      <c r="H15" s="37">
        <v>11943</v>
      </c>
      <c r="I15" s="37"/>
      <c r="J15" s="37">
        <v>10857</v>
      </c>
      <c r="K15" s="37"/>
      <c r="L15" s="37">
        <v>9752</v>
      </c>
    </row>
    <row r="16" spans="1:12" ht="24" customHeight="1">
      <c r="A16" s="46" t="s">
        <v>5</v>
      </c>
      <c r="D16" s="1"/>
      <c r="E16" s="1"/>
      <c r="F16" s="13">
        <f>SUM(F11:F15)</f>
        <v>497780</v>
      </c>
      <c r="G16" s="53"/>
      <c r="H16" s="13">
        <f>SUM(H11:H15)</f>
        <v>487847</v>
      </c>
      <c r="I16" s="37"/>
      <c r="J16" s="13">
        <f>SUM(J11:J15)</f>
        <v>460847</v>
      </c>
      <c r="K16" s="37"/>
      <c r="L16" s="13">
        <f>SUM(L11:L15)</f>
        <v>456118</v>
      </c>
    </row>
    <row r="17" spans="1:12" ht="24" customHeight="1">
      <c r="A17" s="46" t="s">
        <v>6</v>
      </c>
      <c r="D17" s="1"/>
      <c r="E17" s="1"/>
      <c r="F17" s="37"/>
      <c r="G17" s="53"/>
      <c r="H17" s="37"/>
      <c r="I17" s="37"/>
      <c r="J17" s="37"/>
      <c r="K17" s="37"/>
      <c r="L17" s="37"/>
    </row>
    <row r="18" spans="1:12" ht="24" customHeight="1">
      <c r="A18" s="79" t="s">
        <v>91</v>
      </c>
      <c r="B18" s="79"/>
      <c r="C18" s="79"/>
      <c r="D18" s="80"/>
      <c r="E18" s="80"/>
      <c r="F18" s="81">
        <v>200</v>
      </c>
      <c r="G18" s="82"/>
      <c r="H18" s="81">
        <v>200</v>
      </c>
      <c r="I18" s="81"/>
      <c r="J18" s="81">
        <v>200</v>
      </c>
      <c r="K18" s="81"/>
      <c r="L18" s="81">
        <v>200</v>
      </c>
    </row>
    <row r="19" spans="1:12" ht="24" customHeight="1">
      <c r="A19" s="79" t="s">
        <v>77</v>
      </c>
      <c r="B19" s="79"/>
      <c r="C19" s="79"/>
      <c r="D19" s="80"/>
      <c r="E19" s="80"/>
      <c r="F19" s="81">
        <v>0</v>
      </c>
      <c r="G19" s="82"/>
      <c r="H19" s="81">
        <v>0</v>
      </c>
      <c r="I19" s="81"/>
      <c r="J19" s="81">
        <v>32599</v>
      </c>
      <c r="K19" s="81"/>
      <c r="L19" s="81">
        <v>32599</v>
      </c>
    </row>
    <row r="20" spans="1:12" ht="24" customHeight="1">
      <c r="A20" s="110" t="s">
        <v>154</v>
      </c>
      <c r="C20" s="79"/>
      <c r="D20" s="80"/>
      <c r="E20" s="80"/>
      <c r="F20" s="81">
        <v>0</v>
      </c>
      <c r="G20" s="82"/>
      <c r="H20" s="81">
        <v>0</v>
      </c>
      <c r="I20" s="81"/>
      <c r="J20" s="81">
        <v>52276</v>
      </c>
      <c r="K20" s="81"/>
      <c r="L20" s="81">
        <v>53188</v>
      </c>
    </row>
    <row r="21" spans="1:12" ht="24" customHeight="1">
      <c r="A21" s="79" t="s">
        <v>30</v>
      </c>
      <c r="B21" s="79"/>
      <c r="C21" s="79"/>
      <c r="D21" s="80">
        <v>5</v>
      </c>
      <c r="E21" s="80"/>
      <c r="F21" s="81">
        <v>556721</v>
      </c>
      <c r="G21" s="82"/>
      <c r="H21" s="81">
        <v>552818</v>
      </c>
      <c r="I21" s="81"/>
      <c r="J21" s="81">
        <v>478239</v>
      </c>
      <c r="K21" s="81"/>
      <c r="L21" s="81">
        <v>472399</v>
      </c>
    </row>
    <row r="22" spans="1:12" ht="24" customHeight="1">
      <c r="A22" s="83" t="s">
        <v>120</v>
      </c>
      <c r="B22" s="79"/>
      <c r="C22" s="79"/>
      <c r="D22" s="80">
        <v>6</v>
      </c>
      <c r="E22" s="80"/>
      <c r="F22" s="81">
        <v>148275</v>
      </c>
      <c r="G22" s="82"/>
      <c r="H22" s="81">
        <v>150411</v>
      </c>
      <c r="I22" s="81"/>
      <c r="J22" s="81">
        <v>143974</v>
      </c>
      <c r="K22" s="81"/>
      <c r="L22" s="81">
        <v>149092</v>
      </c>
    </row>
    <row r="23" spans="1:12" ht="24" customHeight="1">
      <c r="A23" s="79" t="s">
        <v>64</v>
      </c>
      <c r="B23" s="79"/>
      <c r="C23" s="79"/>
      <c r="D23" s="80"/>
      <c r="E23" s="80"/>
      <c r="F23" s="81">
        <v>9575</v>
      </c>
      <c r="G23" s="82"/>
      <c r="H23" s="81">
        <v>9695</v>
      </c>
      <c r="I23" s="81"/>
      <c r="J23" s="81">
        <v>9549</v>
      </c>
      <c r="K23" s="81"/>
      <c r="L23" s="81">
        <v>9669</v>
      </c>
    </row>
    <row r="24" spans="1:12" ht="24" customHeight="1">
      <c r="A24" s="79" t="s">
        <v>92</v>
      </c>
      <c r="B24" s="79"/>
      <c r="C24" s="79"/>
      <c r="D24" s="80"/>
      <c r="E24" s="80"/>
      <c r="F24" s="81">
        <v>1385</v>
      </c>
      <c r="G24" s="82"/>
      <c r="H24" s="81">
        <v>107</v>
      </c>
      <c r="I24" s="81"/>
      <c r="J24" s="81">
        <v>153</v>
      </c>
      <c r="K24" s="81"/>
      <c r="L24" s="81">
        <v>55</v>
      </c>
    </row>
    <row r="25" spans="1:12" ht="24" customHeight="1">
      <c r="A25" s="79" t="s">
        <v>66</v>
      </c>
      <c r="B25" s="79"/>
      <c r="C25" s="79"/>
      <c r="D25" s="80"/>
      <c r="E25" s="80"/>
      <c r="F25" s="81">
        <v>37506</v>
      </c>
      <c r="G25" s="82"/>
      <c r="H25" s="81">
        <v>37031</v>
      </c>
      <c r="I25" s="81"/>
      <c r="J25" s="81">
        <v>37156</v>
      </c>
      <c r="K25" s="81"/>
      <c r="L25" s="81">
        <v>36683</v>
      </c>
    </row>
    <row r="26" spans="1:12" ht="24" customHeight="1">
      <c r="A26" s="79" t="s">
        <v>61</v>
      </c>
      <c r="B26" s="79"/>
      <c r="C26" s="79"/>
      <c r="D26" s="80"/>
      <c r="E26" s="80"/>
      <c r="F26" s="81">
        <v>8666</v>
      </c>
      <c r="G26" s="82"/>
      <c r="H26" s="81">
        <v>12778</v>
      </c>
      <c r="I26" s="81"/>
      <c r="J26" s="81">
        <v>8493</v>
      </c>
      <c r="K26" s="81"/>
      <c r="L26" s="81">
        <v>12557</v>
      </c>
    </row>
    <row r="27" spans="1:12" ht="24" customHeight="1">
      <c r="A27" s="46" t="s">
        <v>7</v>
      </c>
      <c r="D27" s="1"/>
      <c r="E27" s="1"/>
      <c r="F27" s="13">
        <f>SUM(F18:F26)</f>
        <v>762328</v>
      </c>
      <c r="G27" s="53"/>
      <c r="H27" s="13">
        <f>SUM(H18:H26)</f>
        <v>763040</v>
      </c>
      <c r="I27" s="37"/>
      <c r="J27" s="13">
        <f>SUM(J18:J26)</f>
        <v>762639</v>
      </c>
      <c r="K27" s="37"/>
      <c r="L27" s="13">
        <f>SUM(L18:L26)</f>
        <v>766442</v>
      </c>
    </row>
    <row r="28" spans="1:12" ht="24" customHeight="1" thickBot="1">
      <c r="A28" s="46" t="s">
        <v>8</v>
      </c>
      <c r="D28" s="51"/>
      <c r="E28" s="51"/>
      <c r="F28" s="3">
        <f>SUM(F16+F27)</f>
        <v>1260108</v>
      </c>
      <c r="G28" s="70"/>
      <c r="H28" s="3">
        <f>SUM(H16+H27)</f>
        <v>1250887</v>
      </c>
      <c r="I28" s="37"/>
      <c r="J28" s="3">
        <f>SUM(J16+J27)</f>
        <v>1223486</v>
      </c>
      <c r="K28" s="37"/>
      <c r="L28" s="3">
        <f>SUM(L16+L27)</f>
        <v>1222560</v>
      </c>
    </row>
    <row r="29" spans="4:12" ht="24" customHeight="1" thickTop="1">
      <c r="D29" s="51"/>
      <c r="E29" s="51"/>
      <c r="F29" s="51"/>
      <c r="G29" s="51"/>
      <c r="H29" s="51"/>
      <c r="J29" s="14"/>
      <c r="L29" s="14"/>
    </row>
    <row r="30" spans="1:12" s="5" customFormat="1" ht="24" customHeight="1">
      <c r="A30" s="35" t="s">
        <v>9</v>
      </c>
      <c r="B30" s="35"/>
      <c r="C30" s="4"/>
      <c r="D30" s="35"/>
      <c r="E30" s="35"/>
      <c r="F30" s="35"/>
      <c r="G30" s="35"/>
      <c r="H30" s="35"/>
      <c r="I30" s="36"/>
      <c r="J30" s="36"/>
      <c r="K30" s="36"/>
      <c r="L30" s="36"/>
    </row>
    <row r="31" spans="1:12" ht="24" customHeight="1">
      <c r="A31" s="5" t="s">
        <v>80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s="5" customFormat="1" ht="24" customHeight="1">
      <c r="A32" s="5" t="s">
        <v>88</v>
      </c>
      <c r="I32" s="33"/>
      <c r="J32" s="33"/>
      <c r="K32" s="33"/>
      <c r="L32" s="33"/>
    </row>
    <row r="33" spans="1:12" s="5" customFormat="1" ht="24" customHeight="1">
      <c r="A33" s="76" t="s">
        <v>167</v>
      </c>
      <c r="I33" s="33"/>
      <c r="J33" s="33"/>
      <c r="K33" s="33"/>
      <c r="L33" s="33"/>
    </row>
    <row r="34" spans="1:12" ht="24" customHeight="1">
      <c r="A34" s="6"/>
      <c r="B34" s="7"/>
      <c r="C34" s="7"/>
      <c r="D34" s="7"/>
      <c r="E34" s="7"/>
      <c r="F34" s="7"/>
      <c r="G34" s="7"/>
      <c r="H34" s="7"/>
      <c r="I34" s="8"/>
      <c r="J34" s="6"/>
      <c r="K34" s="8"/>
      <c r="L34" s="40" t="s">
        <v>87</v>
      </c>
    </row>
    <row r="35" spans="1:12" ht="24" customHeight="1">
      <c r="A35" s="6"/>
      <c r="B35" s="7"/>
      <c r="C35" s="7"/>
      <c r="D35" s="7"/>
      <c r="E35" s="7"/>
      <c r="F35" s="114" t="s">
        <v>72</v>
      </c>
      <c r="G35" s="114"/>
      <c r="H35" s="114"/>
      <c r="I35" s="9"/>
      <c r="J35" s="113" t="s">
        <v>71</v>
      </c>
      <c r="K35" s="113"/>
      <c r="L35" s="113"/>
    </row>
    <row r="36" spans="1:12" ht="24" customHeight="1">
      <c r="A36" s="7"/>
      <c r="B36" s="7"/>
      <c r="C36" s="7"/>
      <c r="D36" s="48" t="s">
        <v>0</v>
      </c>
      <c r="E36" s="16"/>
      <c r="F36" s="77" t="s">
        <v>168</v>
      </c>
      <c r="G36" s="78"/>
      <c r="H36" s="77" t="s">
        <v>169</v>
      </c>
      <c r="I36" s="78"/>
      <c r="J36" s="77" t="s">
        <v>168</v>
      </c>
      <c r="K36" s="78"/>
      <c r="L36" s="77" t="s">
        <v>169</v>
      </c>
    </row>
    <row r="37" spans="1:12" ht="24" customHeight="1">
      <c r="A37" s="7"/>
      <c r="B37" s="7"/>
      <c r="C37" s="7"/>
      <c r="D37" s="16"/>
      <c r="E37" s="16"/>
      <c r="F37" s="25" t="s">
        <v>81</v>
      </c>
      <c r="G37" s="10"/>
      <c r="H37" s="25" t="s">
        <v>82</v>
      </c>
      <c r="I37" s="10"/>
      <c r="J37" s="25" t="s">
        <v>81</v>
      </c>
      <c r="K37" s="10"/>
      <c r="L37" s="25" t="s">
        <v>82</v>
      </c>
    </row>
    <row r="38" spans="1:12" ht="24" customHeight="1">
      <c r="A38" s="7"/>
      <c r="B38" s="7"/>
      <c r="C38" s="7"/>
      <c r="D38" s="16"/>
      <c r="E38" s="16"/>
      <c r="F38" s="25" t="s">
        <v>83</v>
      </c>
      <c r="G38" s="10"/>
      <c r="H38" s="25"/>
      <c r="I38" s="10"/>
      <c r="J38" s="25" t="s">
        <v>83</v>
      </c>
      <c r="K38" s="10"/>
      <c r="L38" s="25"/>
    </row>
    <row r="39" spans="1:12" ht="24" customHeight="1">
      <c r="A39" s="46" t="s">
        <v>10</v>
      </c>
      <c r="C39" s="4"/>
      <c r="H39" s="25"/>
      <c r="J39" s="52"/>
      <c r="L39" s="52"/>
    </row>
    <row r="40" ht="24" customHeight="1">
      <c r="A40" s="46" t="s">
        <v>11</v>
      </c>
    </row>
    <row r="41" spans="1:12" ht="24" customHeight="1">
      <c r="A41" s="35" t="s">
        <v>26</v>
      </c>
      <c r="C41" s="4"/>
      <c r="D41" s="1" t="s">
        <v>157</v>
      </c>
      <c r="E41" s="1"/>
      <c r="F41" s="37">
        <v>56128</v>
      </c>
      <c r="G41" s="53"/>
      <c r="H41" s="37">
        <v>77938</v>
      </c>
      <c r="I41" s="37"/>
      <c r="J41" s="37">
        <v>48845</v>
      </c>
      <c r="K41" s="37"/>
      <c r="L41" s="37">
        <v>73334</v>
      </c>
    </row>
    <row r="42" spans="1:12" ht="24" customHeight="1">
      <c r="A42" s="35" t="s">
        <v>129</v>
      </c>
      <c r="C42" s="4"/>
      <c r="E42" s="1"/>
      <c r="F42" s="37"/>
      <c r="G42" s="53"/>
      <c r="H42" s="37"/>
      <c r="I42" s="37"/>
      <c r="J42" s="37"/>
      <c r="K42" s="37"/>
      <c r="L42" s="37"/>
    </row>
    <row r="43" spans="1:12" ht="24" customHeight="1">
      <c r="A43" s="35" t="s">
        <v>121</v>
      </c>
      <c r="C43" s="4"/>
      <c r="D43" s="1">
        <v>9</v>
      </c>
      <c r="E43" s="1"/>
      <c r="F43" s="37">
        <v>74747</v>
      </c>
      <c r="G43" s="53"/>
      <c r="H43" s="37">
        <v>74702</v>
      </c>
      <c r="I43" s="37"/>
      <c r="J43" s="37">
        <v>73301</v>
      </c>
      <c r="K43" s="37"/>
      <c r="L43" s="37">
        <v>74272</v>
      </c>
    </row>
    <row r="44" spans="1:12" ht="24" customHeight="1">
      <c r="A44" s="35" t="s">
        <v>32</v>
      </c>
      <c r="C44" s="4"/>
      <c r="D44" s="1"/>
      <c r="E44" s="1"/>
      <c r="F44" s="37">
        <v>25018</v>
      </c>
      <c r="G44" s="53"/>
      <c r="H44" s="37">
        <v>20759</v>
      </c>
      <c r="I44" s="37"/>
      <c r="J44" s="37">
        <v>23191</v>
      </c>
      <c r="K44" s="37"/>
      <c r="L44" s="37">
        <v>19464</v>
      </c>
    </row>
    <row r="45" spans="1:12" ht="24" customHeight="1">
      <c r="A45" s="35" t="s">
        <v>12</v>
      </c>
      <c r="C45" s="4"/>
      <c r="D45" s="1">
        <v>8</v>
      </c>
      <c r="E45" s="1"/>
      <c r="F45" s="37">
        <v>20673</v>
      </c>
      <c r="G45" s="53"/>
      <c r="H45" s="37">
        <v>22454</v>
      </c>
      <c r="I45" s="37"/>
      <c r="J45" s="37">
        <v>14979</v>
      </c>
      <c r="K45" s="37"/>
      <c r="L45" s="37">
        <v>17039</v>
      </c>
    </row>
    <row r="46" spans="1:12" ht="24" customHeight="1">
      <c r="A46" s="46" t="s">
        <v>13</v>
      </c>
      <c r="C46" s="4"/>
      <c r="D46" s="1"/>
      <c r="E46" s="1"/>
      <c r="F46" s="13">
        <f>SUM(F41:F45)</f>
        <v>176566</v>
      </c>
      <c r="G46" s="53"/>
      <c r="H46" s="13">
        <f>SUM(H41:H45)</f>
        <v>195853</v>
      </c>
      <c r="I46" s="37"/>
      <c r="J46" s="13">
        <f>SUM(J41:J45)</f>
        <v>160316</v>
      </c>
      <c r="K46" s="37"/>
      <c r="L46" s="13">
        <f>SUM(L41:L45)</f>
        <v>184109</v>
      </c>
    </row>
    <row r="47" spans="1:12" ht="24" customHeight="1">
      <c r="A47" s="46" t="s">
        <v>14</v>
      </c>
      <c r="C47" s="4"/>
      <c r="D47" s="1"/>
      <c r="E47" s="1"/>
      <c r="F47" s="37"/>
      <c r="G47" s="53"/>
      <c r="H47" s="37"/>
      <c r="I47" s="37"/>
      <c r="J47" s="37"/>
      <c r="K47" s="37"/>
      <c r="L47" s="37"/>
    </row>
    <row r="48" spans="1:12" ht="24" customHeight="1">
      <c r="A48" s="68" t="s">
        <v>130</v>
      </c>
      <c r="C48" s="4"/>
      <c r="D48" s="65">
        <v>9</v>
      </c>
      <c r="E48" s="1"/>
      <c r="F48" s="37">
        <v>76993</v>
      </c>
      <c r="G48" s="53"/>
      <c r="H48" s="37">
        <v>82214</v>
      </c>
      <c r="I48" s="37"/>
      <c r="J48" s="37">
        <v>74055</v>
      </c>
      <c r="K48" s="37"/>
      <c r="L48" s="37">
        <v>81267</v>
      </c>
    </row>
    <row r="49" spans="1:12" ht="24" customHeight="1">
      <c r="A49" s="35" t="s">
        <v>99</v>
      </c>
      <c r="C49" s="4"/>
      <c r="D49" s="1"/>
      <c r="E49" s="1"/>
      <c r="F49" s="37">
        <v>16259</v>
      </c>
      <c r="G49" s="53"/>
      <c r="H49" s="37">
        <v>16250</v>
      </c>
      <c r="I49" s="37"/>
      <c r="J49" s="37">
        <v>16021</v>
      </c>
      <c r="K49" s="37"/>
      <c r="L49" s="37">
        <v>16013</v>
      </c>
    </row>
    <row r="50" spans="1:12" ht="24" customHeight="1">
      <c r="A50" s="35" t="s">
        <v>60</v>
      </c>
      <c r="C50" s="4"/>
      <c r="D50" s="1"/>
      <c r="E50" s="1"/>
      <c r="F50" s="37">
        <v>14716</v>
      </c>
      <c r="G50" s="53"/>
      <c r="H50" s="37">
        <v>14858</v>
      </c>
      <c r="I50" s="37"/>
      <c r="J50" s="37">
        <v>13735</v>
      </c>
      <c r="K50" s="37"/>
      <c r="L50" s="37">
        <v>13943</v>
      </c>
    </row>
    <row r="51" spans="1:12" ht="24" customHeight="1">
      <c r="A51" s="35" t="s">
        <v>40</v>
      </c>
      <c r="C51" s="4"/>
      <c r="D51" s="1">
        <v>10</v>
      </c>
      <c r="E51" s="1"/>
      <c r="F51" s="37">
        <v>14442</v>
      </c>
      <c r="G51" s="53"/>
      <c r="H51" s="37">
        <v>14634</v>
      </c>
      <c r="I51" s="37"/>
      <c r="J51" s="37">
        <v>5337</v>
      </c>
      <c r="K51" s="37"/>
      <c r="L51" s="37">
        <v>5170</v>
      </c>
    </row>
    <row r="52" spans="1:12" ht="24" customHeight="1">
      <c r="A52" s="46" t="s">
        <v>15</v>
      </c>
      <c r="C52" s="4"/>
      <c r="D52" s="1"/>
      <c r="E52" s="1"/>
      <c r="F52" s="13">
        <f>SUM(F48:F51)</f>
        <v>122410</v>
      </c>
      <c r="G52" s="53"/>
      <c r="H52" s="13">
        <f>SUM(H48:H51)</f>
        <v>127956</v>
      </c>
      <c r="I52" s="37"/>
      <c r="J52" s="13">
        <f>SUM(J48:J51)</f>
        <v>109148</v>
      </c>
      <c r="K52" s="37"/>
      <c r="L52" s="13">
        <f>SUM(L48:L51)</f>
        <v>116393</v>
      </c>
    </row>
    <row r="53" spans="1:12" ht="24" customHeight="1">
      <c r="A53" s="46" t="s">
        <v>16</v>
      </c>
      <c r="C53" s="4"/>
      <c r="D53" s="1"/>
      <c r="E53" s="1"/>
      <c r="F53" s="13">
        <f>SUM(F46,F52)</f>
        <v>298976</v>
      </c>
      <c r="G53" s="53"/>
      <c r="H53" s="13">
        <f>SUM(H46,H52)</f>
        <v>323809</v>
      </c>
      <c r="I53" s="37"/>
      <c r="J53" s="13">
        <f>SUM(J46,J52)</f>
        <v>269464</v>
      </c>
      <c r="K53" s="37"/>
      <c r="L53" s="13">
        <f>SUM(L46,L52)</f>
        <v>300502</v>
      </c>
    </row>
    <row r="54" spans="1:12" ht="24" customHeight="1">
      <c r="A54" s="46"/>
      <c r="C54" s="4"/>
      <c r="D54" s="1"/>
      <c r="E54" s="1"/>
      <c r="F54" s="1"/>
      <c r="G54" s="1"/>
      <c r="H54" s="37"/>
      <c r="I54" s="37"/>
      <c r="J54" s="37"/>
      <c r="K54" s="37"/>
      <c r="L54" s="37"/>
    </row>
    <row r="55" spans="1:12" s="5" customFormat="1" ht="24" customHeight="1">
      <c r="A55" s="35" t="s">
        <v>9</v>
      </c>
      <c r="B55" s="35"/>
      <c r="C55" s="4"/>
      <c r="D55" s="35"/>
      <c r="E55" s="35"/>
      <c r="F55" s="35"/>
      <c r="G55" s="35"/>
      <c r="H55" s="35"/>
      <c r="I55" s="36"/>
      <c r="J55" s="36"/>
      <c r="K55" s="36"/>
      <c r="L55" s="36"/>
    </row>
    <row r="56" s="5" customFormat="1" ht="24" customHeight="1">
      <c r="A56" s="5" t="s">
        <v>80</v>
      </c>
    </row>
    <row r="57" spans="1:12" ht="24" customHeight="1">
      <c r="A57" s="5" t="s">
        <v>88</v>
      </c>
      <c r="B57" s="5"/>
      <c r="C57" s="5"/>
      <c r="D57" s="5"/>
      <c r="E57" s="5"/>
      <c r="F57" s="5"/>
      <c r="G57" s="5"/>
      <c r="H57" s="5"/>
      <c r="I57" s="33"/>
      <c r="J57" s="33"/>
      <c r="K57" s="33"/>
      <c r="L57" s="33"/>
    </row>
    <row r="58" spans="1:12" s="5" customFormat="1" ht="24" customHeight="1">
      <c r="A58" s="76" t="s">
        <v>167</v>
      </c>
      <c r="I58" s="33"/>
      <c r="J58" s="33"/>
      <c r="K58" s="33"/>
      <c r="L58" s="33"/>
    </row>
    <row r="59" spans="1:12" ht="24" customHeight="1">
      <c r="A59" s="6"/>
      <c r="B59" s="7"/>
      <c r="C59" s="7"/>
      <c r="D59" s="7"/>
      <c r="E59" s="7"/>
      <c r="F59" s="7"/>
      <c r="G59" s="7"/>
      <c r="H59" s="7"/>
      <c r="I59" s="8"/>
      <c r="J59" s="6"/>
      <c r="K59" s="8"/>
      <c r="L59" s="40" t="s">
        <v>87</v>
      </c>
    </row>
    <row r="60" spans="1:12" ht="24" customHeight="1">
      <c r="A60" s="6"/>
      <c r="B60" s="7"/>
      <c r="C60" s="7"/>
      <c r="D60" s="7"/>
      <c r="E60" s="7"/>
      <c r="F60" s="114" t="s">
        <v>72</v>
      </c>
      <c r="G60" s="114"/>
      <c r="H60" s="114"/>
      <c r="I60" s="9"/>
      <c r="J60" s="113" t="s">
        <v>71</v>
      </c>
      <c r="K60" s="113"/>
      <c r="L60" s="113"/>
    </row>
    <row r="61" spans="1:12" ht="24" customHeight="1">
      <c r="A61" s="7"/>
      <c r="B61" s="7"/>
      <c r="C61" s="7"/>
      <c r="D61" s="16"/>
      <c r="E61" s="16"/>
      <c r="F61" s="77" t="s">
        <v>168</v>
      </c>
      <c r="G61" s="78"/>
      <c r="H61" s="77" t="s">
        <v>169</v>
      </c>
      <c r="I61" s="78"/>
      <c r="J61" s="77" t="s">
        <v>168</v>
      </c>
      <c r="K61" s="78"/>
      <c r="L61" s="77" t="s">
        <v>169</v>
      </c>
    </row>
    <row r="62" spans="1:12" ht="24" customHeight="1">
      <c r="A62" s="7"/>
      <c r="B62" s="7"/>
      <c r="C62" s="7"/>
      <c r="D62" s="16"/>
      <c r="E62" s="16"/>
      <c r="F62" s="25" t="s">
        <v>81</v>
      </c>
      <c r="G62" s="10"/>
      <c r="H62" s="25" t="s">
        <v>82</v>
      </c>
      <c r="I62" s="10"/>
      <c r="J62" s="25" t="s">
        <v>81</v>
      </c>
      <c r="K62" s="10"/>
      <c r="L62" s="25" t="s">
        <v>82</v>
      </c>
    </row>
    <row r="63" spans="1:12" ht="24" customHeight="1">
      <c r="A63" s="7"/>
      <c r="B63" s="7"/>
      <c r="C63" s="7"/>
      <c r="D63" s="16"/>
      <c r="E63" s="16"/>
      <c r="F63" s="25" t="s">
        <v>83</v>
      </c>
      <c r="G63" s="10"/>
      <c r="H63" s="25"/>
      <c r="I63" s="10"/>
      <c r="J63" s="25" t="s">
        <v>83</v>
      </c>
      <c r="K63" s="10"/>
      <c r="L63" s="25"/>
    </row>
    <row r="64" spans="1:8" ht="24" customHeight="1">
      <c r="A64" s="46" t="s">
        <v>17</v>
      </c>
      <c r="C64" s="4"/>
      <c r="D64" s="1"/>
      <c r="E64" s="1"/>
      <c r="F64" s="1"/>
      <c r="G64" s="1"/>
      <c r="H64" s="36"/>
    </row>
    <row r="65" spans="1:8" ht="24" customHeight="1">
      <c r="A65" s="35" t="s">
        <v>18</v>
      </c>
      <c r="C65" s="4"/>
      <c r="D65" s="1"/>
      <c r="E65" s="1"/>
      <c r="F65" s="1"/>
      <c r="G65" s="1"/>
      <c r="H65" s="36"/>
    </row>
    <row r="66" spans="1:8" ht="24" customHeight="1">
      <c r="A66" s="35" t="s">
        <v>19</v>
      </c>
      <c r="C66" s="4"/>
      <c r="D66" s="1"/>
      <c r="E66" s="1"/>
      <c r="F66" s="1"/>
      <c r="G66" s="1"/>
      <c r="H66" s="36"/>
    </row>
    <row r="67" spans="1:12" ht="24" customHeight="1" thickBot="1">
      <c r="A67" s="35" t="s">
        <v>101</v>
      </c>
      <c r="C67" s="4"/>
      <c r="D67" s="1"/>
      <c r="E67" s="1"/>
      <c r="F67" s="15">
        <v>81563</v>
      </c>
      <c r="G67" s="53"/>
      <c r="H67" s="15">
        <v>81563</v>
      </c>
      <c r="I67" s="37"/>
      <c r="J67" s="15">
        <v>81563</v>
      </c>
      <c r="K67" s="37"/>
      <c r="L67" s="15">
        <v>81563</v>
      </c>
    </row>
    <row r="68" spans="1:12" ht="24" customHeight="1" thickTop="1">
      <c r="A68" s="35" t="s">
        <v>41</v>
      </c>
      <c r="C68" s="4"/>
      <c r="D68" s="1"/>
      <c r="E68" s="1"/>
      <c r="F68" s="37"/>
      <c r="G68" s="53"/>
      <c r="H68" s="37"/>
      <c r="I68" s="37"/>
      <c r="J68" s="37"/>
      <c r="K68" s="37"/>
      <c r="L68" s="37"/>
    </row>
    <row r="69" spans="1:12" ht="24" customHeight="1">
      <c r="A69" s="35" t="s">
        <v>102</v>
      </c>
      <c r="C69" s="4"/>
      <c r="D69" s="1"/>
      <c r="E69" s="1"/>
      <c r="F69" s="37">
        <f>CE_Conso!E23</f>
        <v>81562</v>
      </c>
      <c r="G69" s="53"/>
      <c r="H69" s="37">
        <f>CE_Conso!E19</f>
        <v>81562</v>
      </c>
      <c r="I69" s="37"/>
      <c r="J69" s="37">
        <f>CE_Company!D18</f>
        <v>81562</v>
      </c>
      <c r="K69" s="37"/>
      <c r="L69" s="37">
        <f>CE_Company!D15</f>
        <v>81562</v>
      </c>
    </row>
    <row r="70" spans="1:12" ht="24" customHeight="1">
      <c r="A70" s="35" t="s">
        <v>93</v>
      </c>
      <c r="C70" s="4"/>
      <c r="D70" s="1"/>
      <c r="E70" s="1"/>
      <c r="F70" s="37">
        <f>CE_Conso!G23</f>
        <v>709576</v>
      </c>
      <c r="G70" s="53"/>
      <c r="H70" s="37">
        <f>CE_Conso!G19</f>
        <v>709576</v>
      </c>
      <c r="I70" s="37"/>
      <c r="J70" s="37">
        <f>CE_Company!F18</f>
        <v>709576</v>
      </c>
      <c r="K70" s="37"/>
      <c r="L70" s="37">
        <f>CE_Company!F15</f>
        <v>709576</v>
      </c>
    </row>
    <row r="71" spans="1:12" ht="24" customHeight="1">
      <c r="A71" s="35" t="s">
        <v>20</v>
      </c>
      <c r="C71" s="4"/>
      <c r="D71" s="1"/>
      <c r="E71" s="1"/>
      <c r="F71" s="37"/>
      <c r="G71" s="53"/>
      <c r="H71" s="37"/>
      <c r="I71" s="37"/>
      <c r="J71" s="37"/>
      <c r="K71" s="37"/>
      <c r="L71" s="37"/>
    </row>
    <row r="72" spans="1:12" s="50" customFormat="1" ht="24" customHeight="1">
      <c r="A72" s="35" t="s">
        <v>107</v>
      </c>
      <c r="B72" s="35"/>
      <c r="C72" s="4"/>
      <c r="D72" s="1"/>
      <c r="E72" s="1"/>
      <c r="F72" s="37">
        <f>CE_Conso!I23</f>
        <v>8156</v>
      </c>
      <c r="G72" s="53"/>
      <c r="H72" s="37">
        <f>CE_Conso!I19</f>
        <v>8156</v>
      </c>
      <c r="I72" s="37"/>
      <c r="J72" s="37">
        <f>CE_Company!H18</f>
        <v>8156</v>
      </c>
      <c r="K72" s="37"/>
      <c r="L72" s="37">
        <f>CE_Company!H15</f>
        <v>8156</v>
      </c>
    </row>
    <row r="73" spans="1:12" ht="24" customHeight="1">
      <c r="A73" s="35" t="s">
        <v>73</v>
      </c>
      <c r="C73" s="4"/>
      <c r="F73" s="37">
        <f>CE_Conso!K23</f>
        <v>161624</v>
      </c>
      <c r="G73" s="44"/>
      <c r="H73" s="37">
        <f>CE_Conso!K19</f>
        <v>127452</v>
      </c>
      <c r="I73" s="37"/>
      <c r="J73" s="37">
        <f>CE_Company!J18</f>
        <v>154728</v>
      </c>
      <c r="K73" s="37"/>
      <c r="L73" s="37">
        <f>CE_Company!J15</f>
        <v>122764</v>
      </c>
    </row>
    <row r="74" spans="1:12" ht="24" customHeight="1">
      <c r="A74" s="35" t="s">
        <v>118</v>
      </c>
      <c r="C74" s="4"/>
      <c r="F74" s="38">
        <f>CE_Conso!M23</f>
        <v>-46</v>
      </c>
      <c r="G74" s="44"/>
      <c r="H74" s="38">
        <f>CE_Conso!M19</f>
        <v>47</v>
      </c>
      <c r="I74" s="37"/>
      <c r="J74" s="38">
        <v>0</v>
      </c>
      <c r="K74" s="37"/>
      <c r="L74" s="38">
        <v>0</v>
      </c>
    </row>
    <row r="75" spans="1:12" ht="24" customHeight="1">
      <c r="A75" s="94" t="s">
        <v>143</v>
      </c>
      <c r="C75" s="4"/>
      <c r="F75" s="37">
        <f>SUM(F69:F74)</f>
        <v>960872</v>
      </c>
      <c r="G75" s="12"/>
      <c r="H75" s="37">
        <f>SUM(H69:H74)</f>
        <v>926793</v>
      </c>
      <c r="I75" s="37"/>
      <c r="J75" s="37">
        <f>SUM(J69:J74)</f>
        <v>954022</v>
      </c>
      <c r="K75" s="37"/>
      <c r="L75" s="37">
        <f>SUM(L69:L74)</f>
        <v>922058</v>
      </c>
    </row>
    <row r="76" spans="1:12" ht="24" customHeight="1">
      <c r="A76" s="94" t="s">
        <v>144</v>
      </c>
      <c r="C76" s="4"/>
      <c r="F76" s="38">
        <f>+CE_Conso!Q23</f>
        <v>260</v>
      </c>
      <c r="G76" s="44"/>
      <c r="H76" s="38">
        <f>CE_Conso!Q19</f>
        <v>285</v>
      </c>
      <c r="I76" s="37"/>
      <c r="J76" s="37">
        <v>0</v>
      </c>
      <c r="K76" s="37"/>
      <c r="L76" s="38">
        <v>0</v>
      </c>
    </row>
    <row r="77" spans="1:14" ht="24" customHeight="1">
      <c r="A77" s="46" t="s">
        <v>21</v>
      </c>
      <c r="B77" s="50"/>
      <c r="C77" s="16"/>
      <c r="D77" s="50"/>
      <c r="E77" s="50"/>
      <c r="F77" s="13">
        <f>SUM(F75:F76)</f>
        <v>961132</v>
      </c>
      <c r="G77" s="12"/>
      <c r="H77" s="13">
        <f>SUM(H75:H76)</f>
        <v>927078</v>
      </c>
      <c r="I77" s="37"/>
      <c r="J77" s="13">
        <f>SUM(J75:J76)</f>
        <v>954022</v>
      </c>
      <c r="K77" s="37"/>
      <c r="L77" s="13">
        <f>SUM(L75:L76)</f>
        <v>922058</v>
      </c>
      <c r="N77" s="51"/>
    </row>
    <row r="78" spans="1:12" ht="24" customHeight="1" thickBot="1">
      <c r="A78" s="46" t="s">
        <v>22</v>
      </c>
      <c r="C78" s="4"/>
      <c r="F78" s="15">
        <f>F53+F77</f>
        <v>1260108</v>
      </c>
      <c r="G78" s="44"/>
      <c r="H78" s="15">
        <f>H53+H77</f>
        <v>1250887</v>
      </c>
      <c r="I78" s="37">
        <f>I53+I77</f>
        <v>0</v>
      </c>
      <c r="J78" s="15">
        <f>J53+J77</f>
        <v>1223486</v>
      </c>
      <c r="K78" s="37">
        <f>K53+K77</f>
        <v>0</v>
      </c>
      <c r="L78" s="15">
        <f>L53+L77</f>
        <v>1222560</v>
      </c>
    </row>
    <row r="79" spans="3:12" ht="24" customHeight="1" thickTop="1">
      <c r="C79" s="4"/>
      <c r="F79" s="37">
        <f>SUM(F78-F28)</f>
        <v>0</v>
      </c>
      <c r="G79" s="44"/>
      <c r="H79" s="37">
        <f>SUM(H78-H28)</f>
        <v>0</v>
      </c>
      <c r="I79" s="37"/>
      <c r="J79" s="54">
        <f>SUM(J78-J28)</f>
        <v>0</v>
      </c>
      <c r="K79" s="37"/>
      <c r="L79" s="37">
        <f>SUM(L78-L28)</f>
        <v>0</v>
      </c>
    </row>
    <row r="80" spans="1:8" ht="24" customHeight="1">
      <c r="A80" s="35" t="s">
        <v>9</v>
      </c>
      <c r="C80" s="4"/>
      <c r="H80" s="36"/>
    </row>
    <row r="81" spans="3:8" ht="24" customHeight="1">
      <c r="C81" s="4"/>
      <c r="H81" s="36"/>
    </row>
    <row r="82" spans="1:8" ht="24" customHeight="1">
      <c r="A82" s="55"/>
      <c r="B82" s="55"/>
      <c r="C82" s="36"/>
      <c r="H82" s="36"/>
    </row>
    <row r="83" spans="1:8" ht="24" customHeight="1">
      <c r="A83" s="50"/>
      <c r="B83" s="50"/>
      <c r="C83" s="50"/>
      <c r="H83" s="36"/>
    </row>
    <row r="84" spans="1:8" ht="24" customHeight="1">
      <c r="A84" s="50"/>
      <c r="B84" s="50"/>
      <c r="C84" s="35" t="s">
        <v>23</v>
      </c>
      <c r="H84" s="30"/>
    </row>
    <row r="85" spans="1:10" ht="24" customHeight="1">
      <c r="A85" s="55"/>
      <c r="B85" s="55"/>
      <c r="C85" s="50"/>
      <c r="H85" s="56"/>
      <c r="J85" s="56"/>
    </row>
  </sheetData>
  <sheetProtection/>
  <mergeCells count="6">
    <mergeCell ref="J5:L5"/>
    <mergeCell ref="F5:H5"/>
    <mergeCell ref="F35:H35"/>
    <mergeCell ref="J35:L35"/>
    <mergeCell ref="F60:H60"/>
    <mergeCell ref="J60:L60"/>
  </mergeCells>
  <printOptions/>
  <pageMargins left="0.8267716535433072" right="0.31496062992125984" top="0.7874015748031497" bottom="0.31496062992125984" header="0.31496062992125984" footer="0.31496062992125984"/>
  <pageSetup horizontalDpi="600" verticalDpi="600" orientation="portrait" paperSize="9" scale="85" r:id="rId1"/>
  <rowBreaks count="2" manualBreakCount="2">
    <brk id="30" max="11" man="1"/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39"/>
  <sheetViews>
    <sheetView showGridLines="0" tabSelected="1" view="pageBreakPreview" zoomScale="80" zoomScaleNormal="70" zoomScaleSheetLayoutView="80" zoomScalePageLayoutView="0" workbookViewId="0" topLeftCell="A10">
      <selection activeCell="B19" sqref="B19"/>
    </sheetView>
  </sheetViews>
  <sheetFormatPr defaultColWidth="12.8515625" defaultRowHeight="24" customHeight="1"/>
  <cols>
    <col min="1" max="1" width="13.7109375" style="35" customWidth="1"/>
    <col min="2" max="2" width="14.7109375" style="35" customWidth="1"/>
    <col min="3" max="3" width="24.140625" style="35" customWidth="1"/>
    <col min="4" max="4" width="7.28125" style="35" customWidth="1"/>
    <col min="5" max="5" width="1.28515625" style="35" customWidth="1"/>
    <col min="6" max="6" width="12.57421875" style="35" customWidth="1"/>
    <col min="7" max="7" width="1.28515625" style="35" customWidth="1"/>
    <col min="8" max="8" width="12.57421875" style="35" customWidth="1"/>
    <col min="9" max="9" width="1.28515625" style="36" customWidth="1"/>
    <col min="10" max="10" width="12.57421875" style="36" customWidth="1"/>
    <col min="11" max="11" width="1.28515625" style="36" customWidth="1"/>
    <col min="12" max="12" width="12.57421875" style="36" customWidth="1"/>
    <col min="13" max="13" width="8.57421875" style="35" customWidth="1"/>
    <col min="14" max="14" width="26.57421875" style="35" customWidth="1"/>
    <col min="15" max="15" width="2.421875" style="35" customWidth="1"/>
    <col min="16" max="16" width="18.7109375" style="35" customWidth="1"/>
    <col min="17" max="17" width="12.8515625" style="35" customWidth="1"/>
    <col min="18" max="16384" width="12.8515625" style="35" customWidth="1"/>
  </cols>
  <sheetData>
    <row r="1" ht="24" customHeight="1">
      <c r="L1" s="57" t="s">
        <v>84</v>
      </c>
    </row>
    <row r="2" spans="1:15" ht="24" customHeight="1">
      <c r="A2" s="5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2" s="5" customFormat="1" ht="24" customHeight="1">
      <c r="A3" s="5" t="s">
        <v>147</v>
      </c>
      <c r="I3" s="33"/>
      <c r="J3" s="33"/>
      <c r="K3" s="33"/>
      <c r="L3" s="33"/>
    </row>
    <row r="4" spans="1:12" s="5" customFormat="1" ht="24" customHeight="1">
      <c r="A4" s="46" t="s">
        <v>170</v>
      </c>
      <c r="I4" s="33"/>
      <c r="J4" s="33"/>
      <c r="K4" s="33"/>
      <c r="L4" s="33"/>
    </row>
    <row r="5" spans="1:12" ht="24" customHeight="1">
      <c r="A5" s="6"/>
      <c r="B5" s="7"/>
      <c r="C5" s="7"/>
      <c r="D5" s="7"/>
      <c r="E5" s="7"/>
      <c r="F5" s="7"/>
      <c r="G5" s="7"/>
      <c r="H5" s="7"/>
      <c r="I5" s="8"/>
      <c r="J5" s="6"/>
      <c r="K5" s="8"/>
      <c r="L5" s="40" t="s">
        <v>87</v>
      </c>
    </row>
    <row r="6" spans="1:12" ht="24" customHeight="1">
      <c r="A6" s="6"/>
      <c r="B6" s="7"/>
      <c r="C6" s="7"/>
      <c r="D6" s="7"/>
      <c r="E6" s="7"/>
      <c r="F6" s="114" t="s">
        <v>72</v>
      </c>
      <c r="G6" s="114"/>
      <c r="H6" s="114"/>
      <c r="I6" s="9"/>
      <c r="J6" s="113" t="s">
        <v>71</v>
      </c>
      <c r="K6" s="113"/>
      <c r="L6" s="113"/>
    </row>
    <row r="7" spans="1:12" ht="24" customHeight="1">
      <c r="A7" s="7"/>
      <c r="B7" s="7"/>
      <c r="C7" s="7"/>
      <c r="D7" s="48" t="s">
        <v>0</v>
      </c>
      <c r="E7" s="16"/>
      <c r="F7" s="11">
        <v>2566</v>
      </c>
      <c r="G7" s="16"/>
      <c r="H7" s="11">
        <v>2565</v>
      </c>
      <c r="I7" s="10"/>
      <c r="J7" s="11">
        <v>2566</v>
      </c>
      <c r="K7" s="16"/>
      <c r="L7" s="11">
        <v>2565</v>
      </c>
    </row>
    <row r="8" spans="1:12" ht="24" customHeight="1">
      <c r="A8" s="20" t="s">
        <v>33</v>
      </c>
      <c r="C8" s="4"/>
      <c r="D8" s="29"/>
      <c r="E8" s="29"/>
      <c r="F8" s="37"/>
      <c r="G8" s="71"/>
      <c r="H8" s="37"/>
      <c r="I8" s="44"/>
      <c r="J8" s="37"/>
      <c r="K8" s="37"/>
      <c r="L8" s="37"/>
    </row>
    <row r="9" spans="1:12" ht="24" customHeight="1">
      <c r="A9" s="21" t="s">
        <v>122</v>
      </c>
      <c r="C9" s="4"/>
      <c r="D9" s="17">
        <v>11</v>
      </c>
      <c r="E9" s="17"/>
      <c r="F9" s="37">
        <v>263873</v>
      </c>
      <c r="G9" s="71"/>
      <c r="H9" s="37">
        <v>197860</v>
      </c>
      <c r="I9" s="71"/>
      <c r="J9" s="37">
        <v>241670</v>
      </c>
      <c r="K9" s="71"/>
      <c r="L9" s="37">
        <v>183097</v>
      </c>
    </row>
    <row r="10" spans="1:12" ht="24" customHeight="1">
      <c r="A10" s="21" t="s">
        <v>34</v>
      </c>
      <c r="C10" s="4"/>
      <c r="D10" s="17"/>
      <c r="E10" s="17"/>
      <c r="F10" s="37">
        <v>3991</v>
      </c>
      <c r="G10" s="71"/>
      <c r="H10" s="37">
        <v>2709</v>
      </c>
      <c r="I10" s="71"/>
      <c r="J10" s="37">
        <v>5397</v>
      </c>
      <c r="K10" s="71"/>
      <c r="L10" s="37">
        <v>5120</v>
      </c>
    </row>
    <row r="11" spans="1:12" ht="24" customHeight="1">
      <c r="A11" s="22" t="s">
        <v>35</v>
      </c>
      <c r="C11" s="4"/>
      <c r="D11" s="2"/>
      <c r="E11" s="2"/>
      <c r="F11" s="13">
        <f>SUM(F9:F10)</f>
        <v>267864</v>
      </c>
      <c r="G11" s="2"/>
      <c r="H11" s="13">
        <f>SUM(H9:H10)</f>
        <v>200569</v>
      </c>
      <c r="I11" s="44"/>
      <c r="J11" s="13">
        <f>SUM(J9:J10)</f>
        <v>247067</v>
      </c>
      <c r="K11" s="37"/>
      <c r="L11" s="13">
        <f>SUM(L9:L10)</f>
        <v>188217</v>
      </c>
    </row>
    <row r="12" spans="1:12" ht="24" customHeight="1">
      <c r="A12" s="20" t="s">
        <v>36</v>
      </c>
      <c r="C12" s="4"/>
      <c r="D12" s="1"/>
      <c r="E12" s="1"/>
      <c r="F12" s="72"/>
      <c r="G12" s="53"/>
      <c r="H12" s="72"/>
      <c r="I12" s="44"/>
      <c r="J12" s="72"/>
      <c r="K12" s="72"/>
      <c r="L12" s="72"/>
    </row>
    <row r="13" spans="1:12" ht="24" customHeight="1">
      <c r="A13" s="18" t="s">
        <v>37</v>
      </c>
      <c r="C13" s="4"/>
      <c r="D13" s="1"/>
      <c r="E13" s="1"/>
      <c r="F13" s="34">
        <v>95523</v>
      </c>
      <c r="G13" s="53"/>
      <c r="H13" s="34">
        <v>78219</v>
      </c>
      <c r="I13" s="53"/>
      <c r="J13" s="34">
        <v>83938</v>
      </c>
      <c r="K13" s="53"/>
      <c r="L13" s="34">
        <v>71297</v>
      </c>
    </row>
    <row r="14" spans="1:12" ht="24" customHeight="1">
      <c r="A14" s="18" t="s">
        <v>111</v>
      </c>
      <c r="C14" s="4"/>
      <c r="D14" s="17"/>
      <c r="E14" s="17"/>
      <c r="F14" s="34">
        <v>82799</v>
      </c>
      <c r="G14" s="71"/>
      <c r="H14" s="34">
        <v>61899</v>
      </c>
      <c r="I14" s="71"/>
      <c r="J14" s="34">
        <v>79960</v>
      </c>
      <c r="K14" s="71"/>
      <c r="L14" s="34">
        <v>58903</v>
      </c>
    </row>
    <row r="15" spans="1:12" ht="24" customHeight="1">
      <c r="A15" s="18" t="s">
        <v>24</v>
      </c>
      <c r="C15" s="4"/>
      <c r="D15" s="17"/>
      <c r="E15" s="17"/>
      <c r="F15" s="34">
        <v>45993</v>
      </c>
      <c r="G15" s="71"/>
      <c r="H15" s="34">
        <v>40156</v>
      </c>
      <c r="I15" s="71"/>
      <c r="J15" s="34">
        <v>42420</v>
      </c>
      <c r="K15" s="71"/>
      <c r="L15" s="34">
        <v>38882</v>
      </c>
    </row>
    <row r="16" spans="1:12" ht="24" customHeight="1">
      <c r="A16" s="20" t="s">
        <v>38</v>
      </c>
      <c r="C16" s="4"/>
      <c r="D16" s="1"/>
      <c r="E16" s="1"/>
      <c r="F16" s="13">
        <f>SUM(F13:F15)</f>
        <v>224315</v>
      </c>
      <c r="G16" s="53"/>
      <c r="H16" s="13">
        <f>SUM(H13:H15)</f>
        <v>180274</v>
      </c>
      <c r="I16" s="44"/>
      <c r="J16" s="13">
        <f>SUM(J13:J15)</f>
        <v>206318</v>
      </c>
      <c r="K16" s="37"/>
      <c r="L16" s="13">
        <f>SUM(L13:L15)</f>
        <v>169082</v>
      </c>
    </row>
    <row r="17" spans="1:12" ht="24" customHeight="1">
      <c r="A17" s="111" t="s">
        <v>159</v>
      </c>
      <c r="C17" s="4"/>
      <c r="D17" s="1"/>
      <c r="E17" s="1"/>
      <c r="F17" s="34">
        <f>F11-F16</f>
        <v>43549</v>
      </c>
      <c r="G17" s="53"/>
      <c r="H17" s="34">
        <f>H11-H16</f>
        <v>20295</v>
      </c>
      <c r="I17" s="44"/>
      <c r="J17" s="34">
        <f>J11-J16</f>
        <v>40749</v>
      </c>
      <c r="K17" s="34"/>
      <c r="L17" s="34">
        <f>L11-L16</f>
        <v>19135</v>
      </c>
    </row>
    <row r="18" spans="1:12" ht="24" customHeight="1">
      <c r="A18" s="63" t="s">
        <v>123</v>
      </c>
      <c r="C18" s="4"/>
      <c r="D18" s="1"/>
      <c r="E18" s="1"/>
      <c r="F18" s="34">
        <v>475</v>
      </c>
      <c r="G18" s="53"/>
      <c r="H18" s="34">
        <v>256</v>
      </c>
      <c r="I18" s="44"/>
      <c r="J18" s="34">
        <v>388</v>
      </c>
      <c r="K18" s="34"/>
      <c r="L18" s="34">
        <v>255</v>
      </c>
    </row>
    <row r="19" spans="1:12" ht="24" customHeight="1">
      <c r="A19" s="63" t="s">
        <v>124</v>
      </c>
      <c r="C19" s="4"/>
      <c r="D19" s="1"/>
      <c r="E19" s="1"/>
      <c r="F19" s="38">
        <v>-1302</v>
      </c>
      <c r="G19" s="53"/>
      <c r="H19" s="38">
        <v>-2313</v>
      </c>
      <c r="I19" s="53"/>
      <c r="J19" s="38">
        <v>-1262</v>
      </c>
      <c r="K19" s="38"/>
      <c r="L19" s="38">
        <v>-2284</v>
      </c>
    </row>
    <row r="20" spans="1:12" ht="24" customHeight="1">
      <c r="A20" s="111" t="s">
        <v>160</v>
      </c>
      <c r="C20" s="4"/>
      <c r="D20" s="1"/>
      <c r="E20" s="1"/>
      <c r="F20" s="37">
        <f>SUM(F17:F19)</f>
        <v>42722</v>
      </c>
      <c r="G20" s="53"/>
      <c r="H20" s="37">
        <f>SUM(H17:H19)</f>
        <v>18238</v>
      </c>
      <c r="I20" s="44"/>
      <c r="J20" s="37">
        <f>SUM(J17:J19)</f>
        <v>39875</v>
      </c>
      <c r="K20" s="37"/>
      <c r="L20" s="37">
        <f>SUM(L17:L19)</f>
        <v>17106</v>
      </c>
    </row>
    <row r="21" spans="1:12" ht="24" customHeight="1">
      <c r="A21" s="63" t="s">
        <v>161</v>
      </c>
      <c r="C21" s="4"/>
      <c r="D21" s="1">
        <v>12</v>
      </c>
      <c r="E21" s="1"/>
      <c r="F21" s="38">
        <v>-8575</v>
      </c>
      <c r="G21" s="53"/>
      <c r="H21" s="38">
        <v>-3722</v>
      </c>
      <c r="I21" s="53"/>
      <c r="J21" s="38">
        <v>-7911</v>
      </c>
      <c r="K21" s="53"/>
      <c r="L21" s="38">
        <v>-3252</v>
      </c>
    </row>
    <row r="22" spans="1:12" ht="24" customHeight="1" thickBot="1">
      <c r="A22" s="9" t="s">
        <v>85</v>
      </c>
      <c r="C22" s="4"/>
      <c r="D22" s="1"/>
      <c r="E22" s="1"/>
      <c r="F22" s="3">
        <f>SUM(F20:F21)</f>
        <v>34147</v>
      </c>
      <c r="G22" s="53"/>
      <c r="H22" s="3">
        <f>SUM(H20:H21)</f>
        <v>14516</v>
      </c>
      <c r="I22" s="44"/>
      <c r="J22" s="3">
        <f>SUM(J20:J21)</f>
        <v>31964</v>
      </c>
      <c r="K22" s="37"/>
      <c r="L22" s="3">
        <f>SUM(L20:L21)</f>
        <v>13854</v>
      </c>
    </row>
    <row r="23" spans="1:12" ht="24" customHeight="1" thickTop="1">
      <c r="A23" s="46"/>
      <c r="C23" s="4"/>
      <c r="D23" s="1"/>
      <c r="E23" s="1"/>
      <c r="F23" s="37"/>
      <c r="G23" s="53"/>
      <c r="H23" s="37"/>
      <c r="I23" s="44"/>
      <c r="J23" s="37"/>
      <c r="K23" s="37"/>
      <c r="L23" s="37"/>
    </row>
    <row r="24" spans="1:12" ht="24" customHeight="1">
      <c r="A24" s="84" t="s">
        <v>166</v>
      </c>
      <c r="C24" s="4"/>
      <c r="D24" s="1"/>
      <c r="E24" s="1"/>
      <c r="F24" s="37"/>
      <c r="G24" s="53"/>
      <c r="H24" s="37"/>
      <c r="I24" s="44"/>
      <c r="J24" s="37"/>
      <c r="K24" s="37"/>
      <c r="L24" s="37"/>
    </row>
    <row r="25" spans="1:12" ht="24" customHeight="1" thickBot="1">
      <c r="A25" s="85" t="s">
        <v>145</v>
      </c>
      <c r="C25" s="4"/>
      <c r="D25" s="1"/>
      <c r="E25" s="1"/>
      <c r="F25" s="108">
        <f>F22-F26</f>
        <v>34172</v>
      </c>
      <c r="G25" s="90"/>
      <c r="H25" s="108">
        <f>H22-H26</f>
        <v>14564</v>
      </c>
      <c r="I25" s="91"/>
      <c r="J25" s="92">
        <f>J22</f>
        <v>31964</v>
      </c>
      <c r="K25" s="89"/>
      <c r="L25" s="92">
        <f>L22</f>
        <v>13854</v>
      </c>
    </row>
    <row r="26" spans="1:12" ht="24" customHeight="1" thickTop="1">
      <c r="A26" s="85" t="s">
        <v>146</v>
      </c>
      <c r="C26" s="4"/>
      <c r="D26" s="1"/>
      <c r="E26" s="1"/>
      <c r="F26" s="103">
        <v>-25</v>
      </c>
      <c r="G26" s="91"/>
      <c r="H26" s="103">
        <v>-48</v>
      </c>
      <c r="I26" s="91"/>
      <c r="J26" s="89"/>
      <c r="K26" s="89"/>
      <c r="L26" s="89"/>
    </row>
    <row r="27" spans="1:12" ht="24" customHeight="1" thickBot="1">
      <c r="A27" s="46"/>
      <c r="C27" s="4"/>
      <c r="D27" s="1"/>
      <c r="E27" s="1"/>
      <c r="F27" s="105">
        <f>SUM(F25:F26)</f>
        <v>34147</v>
      </c>
      <c r="G27" s="93"/>
      <c r="H27" s="105">
        <f>SUM(H25:H26)</f>
        <v>14516</v>
      </c>
      <c r="I27" s="91"/>
      <c r="J27" s="89"/>
      <c r="K27" s="89"/>
      <c r="L27" s="89"/>
    </row>
    <row r="28" spans="1:12" ht="24" customHeight="1" thickTop="1">
      <c r="A28" s="46"/>
      <c r="C28" s="4"/>
      <c r="D28" s="2"/>
      <c r="E28" s="2"/>
      <c r="F28" s="37"/>
      <c r="G28" s="2"/>
      <c r="H28" s="37"/>
      <c r="I28" s="14"/>
      <c r="J28" s="37"/>
      <c r="K28" s="37"/>
      <c r="L28" s="37"/>
    </row>
    <row r="29" spans="1:12" ht="24" customHeight="1">
      <c r="A29" s="46" t="s">
        <v>25</v>
      </c>
      <c r="C29" s="4"/>
      <c r="D29" s="1"/>
      <c r="E29" s="1"/>
      <c r="F29" s="12"/>
      <c r="G29" s="1"/>
      <c r="H29" s="12"/>
      <c r="J29" s="12"/>
      <c r="L29" s="12"/>
    </row>
    <row r="30" spans="1:12" ht="24" customHeight="1">
      <c r="A30" s="35" t="s">
        <v>67</v>
      </c>
      <c r="C30" s="4"/>
      <c r="D30" s="1"/>
      <c r="E30" s="1"/>
      <c r="F30" s="12"/>
      <c r="G30" s="1"/>
      <c r="H30" s="12"/>
      <c r="J30" s="12"/>
      <c r="L30" s="40" t="s">
        <v>104</v>
      </c>
    </row>
    <row r="31" spans="1:12" ht="24" customHeight="1" thickBot="1">
      <c r="A31" s="36" t="s">
        <v>162</v>
      </c>
      <c r="C31" s="4"/>
      <c r="D31" s="2"/>
      <c r="E31" s="2"/>
      <c r="F31" s="109">
        <f>F25/815624</f>
        <v>0.04189675634851353</v>
      </c>
      <c r="G31" s="2"/>
      <c r="H31" s="109">
        <f>H25/815624</f>
        <v>0.017856267103469246</v>
      </c>
      <c r="I31" s="18"/>
      <c r="J31" s="109">
        <f>J25/815624</f>
        <v>0.03918962659264563</v>
      </c>
      <c r="K31" s="19"/>
      <c r="L31" s="109">
        <f>L25/815624</f>
        <v>0.016985767951899405</v>
      </c>
    </row>
    <row r="32" spans="1:12" s="4" customFormat="1" ht="24" customHeight="1" thickTop="1">
      <c r="A32" s="35"/>
      <c r="D32" s="1"/>
      <c r="E32" s="1"/>
      <c r="F32" s="1"/>
      <c r="G32" s="1"/>
      <c r="H32" s="1"/>
      <c r="I32" s="36"/>
      <c r="J32" s="14"/>
      <c r="K32" s="36"/>
      <c r="L32" s="14"/>
    </row>
    <row r="33" spans="1:3" ht="24" customHeight="1">
      <c r="A33" s="35" t="s">
        <v>9</v>
      </c>
      <c r="C33" s="4"/>
    </row>
    <row r="34" ht="24" customHeight="1">
      <c r="L34" s="57" t="s">
        <v>84</v>
      </c>
    </row>
    <row r="35" spans="1:12" ht="24" customHeight="1">
      <c r="A35" s="5" t="s">
        <v>80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4" customHeight="1">
      <c r="A36" s="5" t="s">
        <v>27</v>
      </c>
      <c r="B36" s="5"/>
      <c r="C36" s="5"/>
      <c r="D36" s="5"/>
      <c r="E36" s="5"/>
      <c r="F36" s="5"/>
      <c r="G36" s="5"/>
      <c r="H36" s="5"/>
      <c r="I36" s="33"/>
      <c r="J36" s="33"/>
      <c r="K36" s="33"/>
      <c r="L36" s="33"/>
    </row>
    <row r="37" spans="1:12" ht="24" customHeight="1">
      <c r="A37" s="46" t="s">
        <v>170</v>
      </c>
      <c r="B37" s="5"/>
      <c r="C37" s="5"/>
      <c r="D37" s="5"/>
      <c r="E37" s="5"/>
      <c r="F37" s="5"/>
      <c r="G37" s="5"/>
      <c r="H37" s="5"/>
      <c r="I37" s="33"/>
      <c r="J37" s="33"/>
      <c r="K37" s="33"/>
      <c r="L37" s="33"/>
    </row>
    <row r="38" spans="3:12" ht="24" customHeight="1">
      <c r="C38" s="4"/>
      <c r="D38" s="7"/>
      <c r="E38" s="7"/>
      <c r="F38" s="7"/>
      <c r="G38" s="7"/>
      <c r="H38" s="7"/>
      <c r="I38" s="8"/>
      <c r="J38" s="6"/>
      <c r="K38" s="8"/>
      <c r="L38" s="40" t="s">
        <v>87</v>
      </c>
    </row>
    <row r="39" spans="3:12" ht="24" customHeight="1">
      <c r="C39" s="4"/>
      <c r="D39" s="7"/>
      <c r="E39" s="7"/>
      <c r="F39" s="114" t="s">
        <v>72</v>
      </c>
      <c r="G39" s="114"/>
      <c r="H39" s="114"/>
      <c r="I39" s="9"/>
      <c r="J39" s="113" t="s">
        <v>71</v>
      </c>
      <c r="K39" s="113"/>
      <c r="L39" s="113"/>
    </row>
    <row r="40" spans="3:12" ht="24" customHeight="1">
      <c r="C40" s="4"/>
      <c r="D40" s="7"/>
      <c r="E40" s="16"/>
      <c r="F40" s="11">
        <v>2566</v>
      </c>
      <c r="G40" s="16"/>
      <c r="H40" s="11">
        <v>2565</v>
      </c>
      <c r="I40" s="10"/>
      <c r="J40" s="11">
        <v>2566</v>
      </c>
      <c r="K40" s="16"/>
      <c r="L40" s="11">
        <v>2565</v>
      </c>
    </row>
    <row r="41" spans="3:12" ht="24" customHeight="1">
      <c r="C41" s="4"/>
      <c r="D41" s="7"/>
      <c r="E41" s="16"/>
      <c r="F41" s="25"/>
      <c r="G41" s="16"/>
      <c r="H41" s="25"/>
      <c r="I41" s="10"/>
      <c r="J41" s="25"/>
      <c r="K41" s="10"/>
      <c r="L41" s="25"/>
    </row>
    <row r="42" spans="1:12" ht="24" customHeight="1">
      <c r="A42" s="9" t="s">
        <v>85</v>
      </c>
      <c r="C42" s="4"/>
      <c r="F42" s="38">
        <f>F22</f>
        <v>34147</v>
      </c>
      <c r="G42" s="53"/>
      <c r="H42" s="38">
        <f>H22</f>
        <v>14516</v>
      </c>
      <c r="I42" s="44"/>
      <c r="J42" s="38">
        <f>J22</f>
        <v>31964</v>
      </c>
      <c r="K42" s="37"/>
      <c r="L42" s="38">
        <f>L22</f>
        <v>13854</v>
      </c>
    </row>
    <row r="43" ht="24" customHeight="1">
      <c r="C43" s="4"/>
    </row>
    <row r="44" spans="1:12" ht="24" customHeight="1">
      <c r="A44" s="46" t="s">
        <v>28</v>
      </c>
      <c r="C44" s="4"/>
      <c r="D44" s="2"/>
      <c r="E44" s="2"/>
      <c r="F44" s="37"/>
      <c r="G44" s="2"/>
      <c r="H44" s="37"/>
      <c r="I44" s="12"/>
      <c r="J44" s="37"/>
      <c r="K44" s="37"/>
      <c r="L44" s="37"/>
    </row>
    <row r="45" spans="1:12" ht="24" customHeight="1">
      <c r="A45" s="51" t="s">
        <v>125</v>
      </c>
      <c r="C45" s="4"/>
      <c r="D45" s="2"/>
      <c r="E45" s="2"/>
      <c r="F45" s="37"/>
      <c r="G45" s="2"/>
      <c r="H45" s="37"/>
      <c r="I45" s="12"/>
      <c r="J45" s="37"/>
      <c r="K45" s="37"/>
      <c r="L45" s="37"/>
    </row>
    <row r="46" spans="1:12" ht="24" customHeight="1">
      <c r="A46" s="35" t="s">
        <v>126</v>
      </c>
      <c r="C46" s="4"/>
      <c r="D46" s="2"/>
      <c r="E46" s="2"/>
      <c r="F46" s="37"/>
      <c r="G46" s="2"/>
      <c r="H46" s="37"/>
      <c r="I46" s="12"/>
      <c r="J46" s="37"/>
      <c r="K46" s="37"/>
      <c r="L46" s="37"/>
    </row>
    <row r="47" spans="1:12" ht="24" customHeight="1">
      <c r="A47" s="35" t="s">
        <v>128</v>
      </c>
      <c r="C47" s="4"/>
      <c r="D47" s="2"/>
      <c r="E47" s="2"/>
      <c r="F47" s="38">
        <v>-93</v>
      </c>
      <c r="G47" s="2"/>
      <c r="H47" s="38">
        <v>-115</v>
      </c>
      <c r="I47" s="12"/>
      <c r="J47" s="38">
        <v>0</v>
      </c>
      <c r="K47" s="37"/>
      <c r="L47" s="38">
        <v>0</v>
      </c>
    </row>
    <row r="48" spans="1:12" ht="24" customHeight="1">
      <c r="A48" s="46" t="s">
        <v>127</v>
      </c>
      <c r="C48" s="4"/>
      <c r="D48" s="2"/>
      <c r="E48" s="2"/>
      <c r="F48" s="13">
        <f>SUM(F47)</f>
        <v>-93</v>
      </c>
      <c r="G48" s="2"/>
      <c r="H48" s="13">
        <f>SUM(H47)</f>
        <v>-115</v>
      </c>
      <c r="I48" s="12"/>
      <c r="J48" s="13">
        <f>SUM(J47)</f>
        <v>0</v>
      </c>
      <c r="K48" s="37"/>
      <c r="L48" s="13">
        <f>SUM(L47)</f>
        <v>0</v>
      </c>
    </row>
    <row r="49" ht="24" customHeight="1">
      <c r="C49" s="4"/>
    </row>
    <row r="50" spans="1:12" ht="24" customHeight="1" thickBot="1">
      <c r="A50" s="46" t="s">
        <v>148</v>
      </c>
      <c r="C50" s="4"/>
      <c r="F50" s="15">
        <f>SUM(F42,F48)</f>
        <v>34054</v>
      </c>
      <c r="G50" s="53"/>
      <c r="H50" s="15">
        <f>SUM(H42,H48)</f>
        <v>14401</v>
      </c>
      <c r="I50" s="44"/>
      <c r="J50" s="15">
        <f>SUM(J42,J48)</f>
        <v>31964</v>
      </c>
      <c r="K50" s="37"/>
      <c r="L50" s="15">
        <f>SUM(L42,L48)</f>
        <v>13854</v>
      </c>
    </row>
    <row r="51" spans="1:12" ht="24" customHeight="1" thickTop="1">
      <c r="A51" s="46"/>
      <c r="C51" s="4"/>
      <c r="F51" s="37"/>
      <c r="G51" s="53"/>
      <c r="H51" s="37"/>
      <c r="I51" s="44"/>
      <c r="J51" s="37"/>
      <c r="K51" s="37"/>
      <c r="L51" s="37"/>
    </row>
    <row r="52" spans="1:11" ht="24" customHeight="1">
      <c r="A52" s="95" t="s">
        <v>149</v>
      </c>
      <c r="B52" s="86"/>
      <c r="C52" s="96"/>
      <c r="D52" s="97"/>
      <c r="E52" s="96"/>
      <c r="F52" s="98"/>
      <c r="G52" s="99"/>
      <c r="H52" s="100"/>
      <c r="I52" s="99"/>
      <c r="J52" s="96"/>
      <c r="K52" s="101"/>
    </row>
    <row r="53" spans="1:12" ht="24" customHeight="1" thickBot="1">
      <c r="A53" s="85" t="s">
        <v>145</v>
      </c>
      <c r="B53" s="86"/>
      <c r="C53" s="96"/>
      <c r="D53" s="97"/>
      <c r="F53" s="99">
        <f>F50-F54</f>
        <v>34079</v>
      </c>
      <c r="G53" s="98"/>
      <c r="H53" s="99">
        <v>14449</v>
      </c>
      <c r="I53" s="100"/>
      <c r="J53" s="102">
        <f>J50</f>
        <v>31964</v>
      </c>
      <c r="K53" s="96"/>
      <c r="L53" s="102">
        <f>L50</f>
        <v>13854</v>
      </c>
    </row>
    <row r="54" spans="1:12" ht="24" customHeight="1" thickTop="1">
      <c r="A54" s="85" t="s">
        <v>146</v>
      </c>
      <c r="B54" s="86"/>
      <c r="C54" s="96"/>
      <c r="D54" s="97"/>
      <c r="F54" s="103">
        <v>-25</v>
      </c>
      <c r="G54" s="98"/>
      <c r="H54" s="103">
        <v>-48</v>
      </c>
      <c r="I54" s="100"/>
      <c r="J54" s="99"/>
      <c r="K54" s="96"/>
      <c r="L54" s="99"/>
    </row>
    <row r="55" spans="1:12" ht="24" customHeight="1" thickBot="1">
      <c r="A55" s="104"/>
      <c r="B55" s="86"/>
      <c r="C55" s="96"/>
      <c r="D55" s="97"/>
      <c r="F55" s="105">
        <f>SUM(F53:F54)</f>
        <v>34054</v>
      </c>
      <c r="G55" s="98"/>
      <c r="H55" s="105">
        <f>SUM(H53:H54)</f>
        <v>14401</v>
      </c>
      <c r="I55" s="106"/>
      <c r="J55" s="107"/>
      <c r="K55" s="96"/>
      <c r="L55" s="107"/>
    </row>
    <row r="56" spans="1:11" ht="24" customHeight="1" thickTop="1">
      <c r="A56" s="104"/>
      <c r="B56" s="86"/>
      <c r="C56" s="96"/>
      <c r="D56" s="97"/>
      <c r="E56" s="107"/>
      <c r="F56" s="98"/>
      <c r="G56" s="107"/>
      <c r="H56" s="106"/>
      <c r="I56" s="107"/>
      <c r="J56" s="96"/>
      <c r="K56" s="107"/>
    </row>
    <row r="57" spans="1:11" ht="24" customHeight="1">
      <c r="A57" s="85" t="s">
        <v>9</v>
      </c>
      <c r="B57" s="86"/>
      <c r="C57" s="86"/>
      <c r="D57" s="86"/>
      <c r="E57" s="86"/>
      <c r="F57" s="86"/>
      <c r="G57" s="86"/>
      <c r="H57" s="86"/>
      <c r="I57" s="87"/>
      <c r="J57" s="87"/>
      <c r="K57" s="88"/>
    </row>
    <row r="58" spans="3:12" ht="22.5" customHeight="1">
      <c r="C58" s="4"/>
      <c r="L58" s="57" t="s">
        <v>84</v>
      </c>
    </row>
    <row r="59" ht="22.5" customHeight="1">
      <c r="A59" s="46" t="s">
        <v>80</v>
      </c>
    </row>
    <row r="60" ht="22.5" customHeight="1">
      <c r="A60" s="46" t="s">
        <v>44</v>
      </c>
    </row>
    <row r="61" spans="1:3" ht="22.5" customHeight="1">
      <c r="A61" s="46" t="s">
        <v>170</v>
      </c>
      <c r="B61" s="46"/>
      <c r="C61" s="46"/>
    </row>
    <row r="62" spans="1:12" ht="22.5" customHeight="1">
      <c r="A62" s="6"/>
      <c r="B62" s="7"/>
      <c r="C62" s="7"/>
      <c r="D62" s="7"/>
      <c r="E62" s="7"/>
      <c r="F62" s="7"/>
      <c r="G62" s="7"/>
      <c r="H62" s="7"/>
      <c r="I62" s="8"/>
      <c r="J62" s="6"/>
      <c r="K62" s="8"/>
      <c r="L62" s="40" t="s">
        <v>87</v>
      </c>
    </row>
    <row r="63" spans="1:12" ht="22.5" customHeight="1">
      <c r="A63" s="6"/>
      <c r="B63" s="7"/>
      <c r="C63" s="7"/>
      <c r="D63" s="42"/>
      <c r="E63" s="7"/>
      <c r="F63" s="114" t="s">
        <v>72</v>
      </c>
      <c r="G63" s="114"/>
      <c r="H63" s="114"/>
      <c r="I63" s="9"/>
      <c r="J63" s="114" t="s">
        <v>71</v>
      </c>
      <c r="K63" s="114"/>
      <c r="L63" s="114"/>
    </row>
    <row r="64" spans="1:12" ht="22.5" customHeight="1">
      <c r="A64" s="7"/>
      <c r="B64" s="7"/>
      <c r="C64" s="7"/>
      <c r="D64" s="16"/>
      <c r="E64" s="16"/>
      <c r="F64" s="11">
        <v>2566</v>
      </c>
      <c r="G64" s="16"/>
      <c r="H64" s="11">
        <v>2565</v>
      </c>
      <c r="I64" s="10"/>
      <c r="J64" s="11">
        <v>2566</v>
      </c>
      <c r="K64" s="16"/>
      <c r="L64" s="11">
        <v>2565</v>
      </c>
    </row>
    <row r="65" spans="1:12" ht="22.5" customHeight="1">
      <c r="A65" s="64" t="s">
        <v>45</v>
      </c>
      <c r="F65" s="44"/>
      <c r="G65" s="44"/>
      <c r="H65" s="44"/>
      <c r="I65" s="44"/>
      <c r="J65" s="44"/>
      <c r="K65" s="44"/>
      <c r="L65" s="44"/>
    </row>
    <row r="66" spans="1:12" ht="22.5" customHeight="1">
      <c r="A66" s="68" t="s">
        <v>163</v>
      </c>
      <c r="F66" s="37">
        <f>SUM(F20)</f>
        <v>42722</v>
      </c>
      <c r="G66" s="44"/>
      <c r="H66" s="37">
        <f>SUM(H20)</f>
        <v>18238</v>
      </c>
      <c r="I66" s="44"/>
      <c r="J66" s="37">
        <f>SUM(J20)</f>
        <v>39875</v>
      </c>
      <c r="K66" s="37"/>
      <c r="L66" s="37">
        <f>SUM(L20)</f>
        <v>17106</v>
      </c>
    </row>
    <row r="67" spans="1:12" ht="22.5" customHeight="1">
      <c r="A67" s="68" t="s">
        <v>164</v>
      </c>
      <c r="F67" s="37"/>
      <c r="G67" s="44"/>
      <c r="H67" s="37"/>
      <c r="I67" s="44"/>
      <c r="J67" s="37"/>
      <c r="K67" s="37"/>
      <c r="L67" s="37"/>
    </row>
    <row r="68" spans="1:12" ht="22.5" customHeight="1">
      <c r="A68" s="68" t="s">
        <v>46</v>
      </c>
      <c r="F68" s="37"/>
      <c r="G68" s="44"/>
      <c r="H68" s="37"/>
      <c r="I68" s="44"/>
      <c r="J68" s="37"/>
      <c r="K68" s="37"/>
      <c r="L68" s="37"/>
    </row>
    <row r="69" spans="1:12" ht="22.5" customHeight="1">
      <c r="A69" s="112" t="s">
        <v>47</v>
      </c>
      <c r="F69" s="34">
        <v>36879</v>
      </c>
      <c r="G69" s="44"/>
      <c r="H69" s="34">
        <v>38145</v>
      </c>
      <c r="I69" s="44"/>
      <c r="J69" s="34">
        <v>35702</v>
      </c>
      <c r="K69" s="44"/>
      <c r="L69" s="34">
        <v>37069</v>
      </c>
    </row>
    <row r="70" spans="1:12" ht="22.5" customHeight="1">
      <c r="A70" s="112" t="s">
        <v>175</v>
      </c>
      <c r="F70" s="34">
        <v>136</v>
      </c>
      <c r="G70" s="44"/>
      <c r="H70" s="34">
        <v>-23</v>
      </c>
      <c r="I70" s="44"/>
      <c r="J70" s="34">
        <v>118</v>
      </c>
      <c r="K70" s="44"/>
      <c r="L70" s="34">
        <v>-2</v>
      </c>
    </row>
    <row r="71" spans="1:12" ht="22.5" customHeight="1">
      <c r="A71" s="112" t="s">
        <v>98</v>
      </c>
      <c r="F71" s="34">
        <v>22</v>
      </c>
      <c r="G71" s="44"/>
      <c r="H71" s="34">
        <v>55</v>
      </c>
      <c r="I71" s="44"/>
      <c r="J71" s="34">
        <v>22</v>
      </c>
      <c r="K71" s="44"/>
      <c r="L71" s="34">
        <v>51</v>
      </c>
    </row>
    <row r="72" spans="1:12" ht="22.5" customHeight="1">
      <c r="A72" s="35" t="s">
        <v>134</v>
      </c>
      <c r="I72" s="35"/>
      <c r="J72" s="35"/>
      <c r="K72" s="35"/>
      <c r="L72" s="35"/>
    </row>
    <row r="73" spans="1:12" ht="22.5" customHeight="1">
      <c r="A73" s="35" t="s">
        <v>141</v>
      </c>
      <c r="F73" s="34">
        <v>-499</v>
      </c>
      <c r="G73" s="44"/>
      <c r="H73" s="34">
        <v>-98</v>
      </c>
      <c r="I73" s="44"/>
      <c r="J73" s="34">
        <v>-499</v>
      </c>
      <c r="K73" s="44"/>
      <c r="L73" s="34">
        <v>-98</v>
      </c>
    </row>
    <row r="74" spans="1:12" ht="22.5" customHeight="1">
      <c r="A74" s="35" t="s">
        <v>173</v>
      </c>
      <c r="F74" s="34"/>
      <c r="G74" s="44"/>
      <c r="H74" s="34"/>
      <c r="I74" s="44"/>
      <c r="J74" s="34"/>
      <c r="K74" s="44"/>
      <c r="L74" s="34"/>
    </row>
    <row r="75" spans="1:12" ht="22.5" customHeight="1">
      <c r="A75" s="35" t="s">
        <v>141</v>
      </c>
      <c r="F75" s="34">
        <v>-90</v>
      </c>
      <c r="G75" s="44"/>
      <c r="H75" s="34">
        <v>0</v>
      </c>
      <c r="I75" s="44"/>
      <c r="J75" s="34">
        <v>-90</v>
      </c>
      <c r="K75" s="44"/>
      <c r="L75" s="34">
        <v>0</v>
      </c>
    </row>
    <row r="76" spans="1:12" ht="22.5" customHeight="1">
      <c r="A76" s="112" t="s">
        <v>187</v>
      </c>
      <c r="F76" s="34">
        <v>147</v>
      </c>
      <c r="G76" s="44"/>
      <c r="H76" s="34">
        <v>-2226</v>
      </c>
      <c r="I76" s="44"/>
      <c r="J76" s="34">
        <v>0</v>
      </c>
      <c r="K76" s="44"/>
      <c r="L76" s="34">
        <v>-2226</v>
      </c>
    </row>
    <row r="77" spans="1:12" ht="22.5" customHeight="1">
      <c r="A77" s="112" t="s">
        <v>165</v>
      </c>
      <c r="F77" s="34">
        <v>212</v>
      </c>
      <c r="G77" s="44"/>
      <c r="H77" s="34">
        <v>2515</v>
      </c>
      <c r="I77" s="44"/>
      <c r="J77" s="34">
        <v>169</v>
      </c>
      <c r="K77" s="44"/>
      <c r="L77" s="34">
        <v>2518</v>
      </c>
    </row>
    <row r="78" spans="1:12" ht="22.5" customHeight="1">
      <c r="A78" s="112" t="s">
        <v>139</v>
      </c>
      <c r="F78" s="34">
        <v>0</v>
      </c>
      <c r="G78" s="44"/>
      <c r="H78" s="34">
        <v>-5441</v>
      </c>
      <c r="I78" s="44"/>
      <c r="J78" s="34">
        <v>0</v>
      </c>
      <c r="K78" s="44"/>
      <c r="L78" s="34">
        <v>-5423</v>
      </c>
    </row>
    <row r="79" spans="1:12" ht="22.5" customHeight="1">
      <c r="A79" s="112" t="s">
        <v>135</v>
      </c>
      <c r="F79" s="34">
        <v>-1038</v>
      </c>
      <c r="G79" s="44"/>
      <c r="H79" s="34">
        <v>0</v>
      </c>
      <c r="I79" s="44"/>
      <c r="J79" s="34">
        <v>-1038</v>
      </c>
      <c r="K79" s="44"/>
      <c r="L79" s="34">
        <v>0</v>
      </c>
    </row>
    <row r="80" spans="1:12" ht="22.5" customHeight="1">
      <c r="A80" s="112" t="s">
        <v>176</v>
      </c>
      <c r="F80" s="34">
        <v>-243</v>
      </c>
      <c r="G80" s="44"/>
      <c r="H80" s="34">
        <v>0</v>
      </c>
      <c r="I80" s="44"/>
      <c r="J80" s="34">
        <v>-243</v>
      </c>
      <c r="K80" s="44"/>
      <c r="L80" s="34">
        <v>0</v>
      </c>
    </row>
    <row r="81" spans="1:12" ht="22.5" customHeight="1">
      <c r="A81" s="8" t="s">
        <v>59</v>
      </c>
      <c r="F81" s="34">
        <v>895</v>
      </c>
      <c r="G81" s="44"/>
      <c r="H81" s="34">
        <v>878</v>
      </c>
      <c r="I81" s="44"/>
      <c r="J81" s="34">
        <v>818</v>
      </c>
      <c r="K81" s="44"/>
      <c r="L81" s="34">
        <v>878</v>
      </c>
    </row>
    <row r="82" spans="1:12" ht="22.5" customHeight="1">
      <c r="A82" s="8" t="s">
        <v>136</v>
      </c>
      <c r="F82" s="34">
        <v>-475</v>
      </c>
      <c r="G82" s="44"/>
      <c r="H82" s="34">
        <v>-256</v>
      </c>
      <c r="I82" s="44"/>
      <c r="J82" s="34">
        <v>-388</v>
      </c>
      <c r="K82" s="44"/>
      <c r="L82" s="34">
        <v>-255</v>
      </c>
    </row>
    <row r="83" spans="1:12" ht="22.5" customHeight="1">
      <c r="A83" s="8" t="s">
        <v>137</v>
      </c>
      <c r="F83" s="38">
        <v>1302</v>
      </c>
      <c r="G83" s="44"/>
      <c r="H83" s="38">
        <v>2313</v>
      </c>
      <c r="I83" s="44"/>
      <c r="J83" s="38">
        <v>1262</v>
      </c>
      <c r="K83" s="44"/>
      <c r="L83" s="38">
        <v>2284</v>
      </c>
    </row>
    <row r="84" spans="1:12" ht="22.5" customHeight="1">
      <c r="A84" s="68" t="s">
        <v>109</v>
      </c>
      <c r="F84" s="37"/>
      <c r="G84" s="44"/>
      <c r="H84" s="37"/>
      <c r="I84" s="44"/>
      <c r="J84" s="37"/>
      <c r="K84" s="37"/>
      <c r="L84" s="37"/>
    </row>
    <row r="85" spans="1:12" ht="22.5" customHeight="1">
      <c r="A85" s="68" t="s">
        <v>110</v>
      </c>
      <c r="F85" s="37">
        <f>SUM(F66:F83)</f>
        <v>79970</v>
      </c>
      <c r="G85" s="44"/>
      <c r="H85" s="37">
        <f>SUM(H66:H83)</f>
        <v>54100</v>
      </c>
      <c r="I85" s="44"/>
      <c r="J85" s="37">
        <f>SUM(J66:J83)</f>
        <v>75708</v>
      </c>
      <c r="K85" s="37"/>
      <c r="L85" s="37">
        <f>SUM(L66:L83)</f>
        <v>51902</v>
      </c>
    </row>
    <row r="86" spans="1:12" ht="22.5" customHeight="1">
      <c r="A86" s="68" t="s">
        <v>48</v>
      </c>
      <c r="F86" s="37"/>
      <c r="G86" s="44"/>
      <c r="H86" s="37"/>
      <c r="I86" s="44"/>
      <c r="J86" s="37"/>
      <c r="K86" s="37"/>
      <c r="L86" s="37"/>
    </row>
    <row r="87" spans="1:12" ht="22.5" customHeight="1">
      <c r="A87" s="8" t="s">
        <v>49</v>
      </c>
      <c r="F87" s="34">
        <v>4948</v>
      </c>
      <c r="G87" s="44"/>
      <c r="H87" s="34">
        <v>-1450</v>
      </c>
      <c r="I87" s="44"/>
      <c r="J87" s="34">
        <v>3211</v>
      </c>
      <c r="K87" s="44"/>
      <c r="L87" s="34">
        <v>-372</v>
      </c>
    </row>
    <row r="88" spans="1:12" ht="22.5" customHeight="1">
      <c r="A88" s="8" t="s">
        <v>50</v>
      </c>
      <c r="F88" s="34">
        <v>-6773</v>
      </c>
      <c r="G88" s="44"/>
      <c r="H88" s="34">
        <v>-1763</v>
      </c>
      <c r="I88" s="44"/>
      <c r="J88" s="34">
        <v>-4728</v>
      </c>
      <c r="K88" s="44"/>
      <c r="L88" s="34">
        <v>-1054</v>
      </c>
    </row>
    <row r="89" spans="1:12" ht="22.5" customHeight="1">
      <c r="A89" s="112" t="s">
        <v>51</v>
      </c>
      <c r="F89" s="34">
        <v>-1126</v>
      </c>
      <c r="G89" s="44"/>
      <c r="H89" s="34">
        <v>-1119</v>
      </c>
      <c r="I89" s="44"/>
      <c r="J89" s="34">
        <v>-1105</v>
      </c>
      <c r="K89" s="44"/>
      <c r="L89" s="34">
        <v>-861</v>
      </c>
    </row>
    <row r="90" spans="1:12" ht="22.5" customHeight="1">
      <c r="A90" s="8" t="s">
        <v>69</v>
      </c>
      <c r="F90" s="34">
        <v>-85</v>
      </c>
      <c r="G90" s="44"/>
      <c r="H90" s="34">
        <v>-597</v>
      </c>
      <c r="I90" s="44"/>
      <c r="J90" s="34">
        <v>-85</v>
      </c>
      <c r="K90" s="44"/>
      <c r="L90" s="34">
        <v>-567</v>
      </c>
    </row>
    <row r="91" spans="1:12" ht="22.5" customHeight="1">
      <c r="A91" s="68" t="s">
        <v>52</v>
      </c>
      <c r="F91" s="37"/>
      <c r="G91" s="44"/>
      <c r="H91" s="37"/>
      <c r="I91" s="44"/>
      <c r="J91" s="37"/>
      <c r="K91" s="44"/>
      <c r="L91" s="37"/>
    </row>
    <row r="92" spans="1:12" ht="22.5" customHeight="1">
      <c r="A92" s="112" t="s">
        <v>53</v>
      </c>
      <c r="F92" s="34">
        <v>-21584</v>
      </c>
      <c r="G92" s="44"/>
      <c r="H92" s="34">
        <v>-3842</v>
      </c>
      <c r="I92" s="44"/>
      <c r="J92" s="34">
        <v>-24269</v>
      </c>
      <c r="K92" s="44"/>
      <c r="L92" s="34">
        <v>-3449</v>
      </c>
    </row>
    <row r="93" spans="1:12" ht="22.5" customHeight="1">
      <c r="A93" s="112" t="s">
        <v>54</v>
      </c>
      <c r="F93" s="34">
        <v>-1781</v>
      </c>
      <c r="G93" s="44"/>
      <c r="H93" s="34">
        <v>1787</v>
      </c>
      <c r="I93" s="44"/>
      <c r="J93" s="34">
        <v>-2060</v>
      </c>
      <c r="K93" s="44"/>
      <c r="L93" s="34">
        <v>1664</v>
      </c>
    </row>
    <row r="94" spans="1:12" ht="22.5" customHeight="1">
      <c r="A94" s="8" t="s">
        <v>55</v>
      </c>
      <c r="F94" s="38">
        <v>-192</v>
      </c>
      <c r="G94" s="44"/>
      <c r="H94" s="38">
        <v>359</v>
      </c>
      <c r="I94" s="44"/>
      <c r="J94" s="38">
        <v>167</v>
      </c>
      <c r="K94" s="44"/>
      <c r="L94" s="38">
        <v>-43</v>
      </c>
    </row>
    <row r="95" spans="1:12" ht="22.5" customHeight="1">
      <c r="A95" s="63" t="s">
        <v>106</v>
      </c>
      <c r="F95" s="37">
        <f>SUM(F85:F94)</f>
        <v>53377</v>
      </c>
      <c r="G95" s="44"/>
      <c r="H95" s="37">
        <f>SUM(H85:H94)</f>
        <v>47475</v>
      </c>
      <c r="I95" s="44"/>
      <c r="J95" s="37">
        <f>SUM(J85:J94)</f>
        <v>46839</v>
      </c>
      <c r="K95" s="37"/>
      <c r="L95" s="37">
        <f>SUM(L85:L94)</f>
        <v>47220</v>
      </c>
    </row>
    <row r="96" spans="1:12" ht="22.5" customHeight="1">
      <c r="A96" s="63" t="s">
        <v>142</v>
      </c>
      <c r="F96" s="37">
        <v>-1194</v>
      </c>
      <c r="G96" s="44"/>
      <c r="H96" s="37">
        <v>-2155</v>
      </c>
      <c r="I96" s="44"/>
      <c r="J96" s="37">
        <v>-1155</v>
      </c>
      <c r="K96" s="44"/>
      <c r="L96" s="37">
        <v>-2130</v>
      </c>
    </row>
    <row r="97" spans="1:12" ht="22.5" customHeight="1">
      <c r="A97" s="63" t="s">
        <v>174</v>
      </c>
      <c r="F97" s="37">
        <v>-160</v>
      </c>
      <c r="G97" s="44"/>
      <c r="H97" s="37">
        <v>0</v>
      </c>
      <c r="I97" s="44"/>
      <c r="J97" s="37">
        <v>-160</v>
      </c>
      <c r="K97" s="44"/>
      <c r="L97" s="37">
        <v>0</v>
      </c>
    </row>
    <row r="98" spans="1:12" ht="22.5" customHeight="1">
      <c r="A98" s="63" t="s">
        <v>96</v>
      </c>
      <c r="F98" s="37">
        <v>-1037</v>
      </c>
      <c r="G98" s="44"/>
      <c r="H98" s="37">
        <v>0</v>
      </c>
      <c r="I98" s="44"/>
      <c r="J98" s="37">
        <v>-1026</v>
      </c>
      <c r="K98" s="44"/>
      <c r="L98" s="37">
        <v>0</v>
      </c>
    </row>
    <row r="99" spans="1:12" ht="22.5" customHeight="1">
      <c r="A99" s="63" t="s">
        <v>97</v>
      </c>
      <c r="F99" s="38">
        <v>-204</v>
      </c>
      <c r="G99" s="44"/>
      <c r="H99" s="38">
        <v>-158</v>
      </c>
      <c r="I99" s="44"/>
      <c r="J99" s="38">
        <v>-120</v>
      </c>
      <c r="K99" s="44"/>
      <c r="L99" s="38">
        <v>-82</v>
      </c>
    </row>
    <row r="100" spans="1:12" ht="22.5" customHeight="1">
      <c r="A100" s="62" t="s">
        <v>105</v>
      </c>
      <c r="F100" s="38">
        <f>SUM(F95:F99)</f>
        <v>50782</v>
      </c>
      <c r="G100" s="44"/>
      <c r="H100" s="38">
        <f>SUM(H95:H99)</f>
        <v>45162</v>
      </c>
      <c r="I100" s="44"/>
      <c r="J100" s="38">
        <f>SUM(J95:J99)</f>
        <v>44378</v>
      </c>
      <c r="K100" s="37"/>
      <c r="L100" s="38">
        <f>SUM(L95:L99)</f>
        <v>45008</v>
      </c>
    </row>
    <row r="101" spans="1:12" ht="22.5" customHeight="1">
      <c r="A101" s="68"/>
      <c r="J101" s="37"/>
      <c r="K101" s="37"/>
      <c r="L101" s="37"/>
    </row>
    <row r="102" spans="1:12" ht="22.5" customHeight="1">
      <c r="A102" s="67" t="s">
        <v>9</v>
      </c>
      <c r="J102" s="37"/>
      <c r="K102" s="37"/>
      <c r="L102" s="37"/>
    </row>
    <row r="103" spans="1:12" ht="24" customHeight="1">
      <c r="A103" s="67"/>
      <c r="J103" s="37"/>
      <c r="K103" s="37"/>
      <c r="L103" s="57" t="s">
        <v>84</v>
      </c>
    </row>
    <row r="104" ht="24" customHeight="1">
      <c r="A104" s="5" t="s">
        <v>80</v>
      </c>
    </row>
    <row r="105" ht="24" customHeight="1">
      <c r="A105" s="62" t="s">
        <v>56</v>
      </c>
    </row>
    <row r="106" ht="24" customHeight="1">
      <c r="A106" s="46" t="s">
        <v>170</v>
      </c>
    </row>
    <row r="107" spans="1:12" ht="24" customHeight="1">
      <c r="A107" s="6"/>
      <c r="B107" s="7"/>
      <c r="C107" s="7"/>
      <c r="D107" s="7"/>
      <c r="E107" s="7"/>
      <c r="F107" s="7"/>
      <c r="G107" s="7"/>
      <c r="H107" s="7"/>
      <c r="I107" s="8"/>
      <c r="J107" s="6"/>
      <c r="K107" s="8"/>
      <c r="L107" s="40" t="s">
        <v>87</v>
      </c>
    </row>
    <row r="108" spans="1:12" ht="24" customHeight="1">
      <c r="A108" s="6"/>
      <c r="B108" s="7"/>
      <c r="C108" s="7"/>
      <c r="D108" s="42"/>
      <c r="E108" s="7"/>
      <c r="F108" s="114" t="s">
        <v>72</v>
      </c>
      <c r="G108" s="114"/>
      <c r="H108" s="114"/>
      <c r="I108" s="9"/>
      <c r="J108" s="113" t="s">
        <v>71</v>
      </c>
      <c r="K108" s="113"/>
      <c r="L108" s="113"/>
    </row>
    <row r="109" spans="1:12" ht="24" customHeight="1">
      <c r="A109" s="7"/>
      <c r="B109" s="7"/>
      <c r="C109" s="7"/>
      <c r="D109" s="16"/>
      <c r="E109" s="16"/>
      <c r="F109" s="11">
        <v>2566</v>
      </c>
      <c r="G109" s="16"/>
      <c r="H109" s="11">
        <v>2565</v>
      </c>
      <c r="I109" s="10"/>
      <c r="J109" s="11">
        <v>2566</v>
      </c>
      <c r="K109" s="16"/>
      <c r="L109" s="11">
        <v>2565</v>
      </c>
    </row>
    <row r="110" spans="1:12" ht="24" customHeight="1">
      <c r="A110" s="64" t="s">
        <v>57</v>
      </c>
      <c r="F110" s="44"/>
      <c r="G110" s="44"/>
      <c r="H110" s="44"/>
      <c r="I110" s="44"/>
      <c r="J110" s="44"/>
      <c r="K110" s="44"/>
      <c r="L110" s="44"/>
    </row>
    <row r="111" spans="1:12" ht="24" customHeight="1">
      <c r="A111" s="35" t="s">
        <v>178</v>
      </c>
      <c r="F111" s="34">
        <v>-50000</v>
      </c>
      <c r="G111" s="44"/>
      <c r="H111" s="34">
        <v>0</v>
      </c>
      <c r="I111" s="44"/>
      <c r="J111" s="34">
        <v>-50000</v>
      </c>
      <c r="K111" s="44"/>
      <c r="L111" s="34">
        <v>0</v>
      </c>
    </row>
    <row r="112" spans="1:12" ht="24" customHeight="1">
      <c r="A112" s="35" t="s">
        <v>179</v>
      </c>
      <c r="F112" s="34">
        <v>100274</v>
      </c>
      <c r="G112" s="44"/>
      <c r="H112" s="34">
        <v>0</v>
      </c>
      <c r="I112" s="44"/>
      <c r="J112" s="34">
        <v>100274</v>
      </c>
      <c r="K112" s="44"/>
      <c r="L112" s="34">
        <v>0</v>
      </c>
    </row>
    <row r="113" spans="1:12" ht="24" customHeight="1">
      <c r="A113" s="35" t="s">
        <v>158</v>
      </c>
      <c r="F113" s="34">
        <v>0</v>
      </c>
      <c r="G113" s="44"/>
      <c r="H113" s="34">
        <v>0</v>
      </c>
      <c r="I113" s="44"/>
      <c r="J113" s="34">
        <v>0</v>
      </c>
      <c r="K113" s="44"/>
      <c r="L113" s="34">
        <v>-768</v>
      </c>
    </row>
    <row r="114" spans="1:12" ht="24" customHeight="1">
      <c r="A114" s="8" t="s">
        <v>78</v>
      </c>
      <c r="F114" s="34">
        <v>-19977</v>
      </c>
      <c r="G114" s="44"/>
      <c r="H114" s="34">
        <v>-9072</v>
      </c>
      <c r="I114" s="44"/>
      <c r="J114" s="34">
        <v>-19903</v>
      </c>
      <c r="K114" s="44"/>
      <c r="L114" s="34">
        <v>-7765</v>
      </c>
    </row>
    <row r="115" spans="1:12" ht="24" customHeight="1">
      <c r="A115" s="8" t="s">
        <v>70</v>
      </c>
      <c r="F115" s="34">
        <v>-298</v>
      </c>
      <c r="G115" s="44"/>
      <c r="H115" s="34">
        <v>0</v>
      </c>
      <c r="I115" s="44"/>
      <c r="J115" s="34">
        <v>-298</v>
      </c>
      <c r="K115" s="44"/>
      <c r="L115" s="34">
        <v>0</v>
      </c>
    </row>
    <row r="116" spans="1:12" ht="24" customHeight="1">
      <c r="A116" s="8" t="s">
        <v>100</v>
      </c>
      <c r="F116" s="34">
        <v>-1867</v>
      </c>
      <c r="G116" s="44"/>
      <c r="H116" s="34">
        <v>-620</v>
      </c>
      <c r="I116" s="44"/>
      <c r="J116" s="34">
        <v>-687</v>
      </c>
      <c r="K116" s="44"/>
      <c r="L116" s="34">
        <v>-620</v>
      </c>
    </row>
    <row r="117" spans="1:12" ht="24" customHeight="1">
      <c r="A117" s="8" t="s">
        <v>79</v>
      </c>
      <c r="F117" s="34">
        <v>57</v>
      </c>
      <c r="G117" s="44"/>
      <c r="H117" s="34">
        <v>28</v>
      </c>
      <c r="I117" s="44"/>
      <c r="J117" s="34">
        <v>39</v>
      </c>
      <c r="K117" s="44"/>
      <c r="L117" s="34">
        <v>9</v>
      </c>
    </row>
    <row r="118" spans="1:12" ht="24" customHeight="1">
      <c r="A118" s="8" t="s">
        <v>180</v>
      </c>
      <c r="F118" s="38">
        <v>-550</v>
      </c>
      <c r="G118" s="44"/>
      <c r="H118" s="38">
        <v>-21</v>
      </c>
      <c r="I118" s="44"/>
      <c r="J118" s="38">
        <v>-550</v>
      </c>
      <c r="K118" s="44"/>
      <c r="L118" s="38">
        <v>-21</v>
      </c>
    </row>
    <row r="119" spans="1:12" ht="24" customHeight="1">
      <c r="A119" s="64" t="s">
        <v>181</v>
      </c>
      <c r="F119" s="38">
        <f>SUM(F111:F118)</f>
        <v>27639</v>
      </c>
      <c r="G119" s="44"/>
      <c r="H119" s="38">
        <f>SUM(H111:H118)</f>
        <v>-9685</v>
      </c>
      <c r="I119" s="44"/>
      <c r="J119" s="38">
        <f>SUM(J111:J118)</f>
        <v>28875</v>
      </c>
      <c r="K119" s="37"/>
      <c r="L119" s="38">
        <f>SUM(L111:L118)</f>
        <v>-9165</v>
      </c>
    </row>
    <row r="120" spans="1:12" ht="24" customHeight="1">
      <c r="A120" s="64" t="s">
        <v>58</v>
      </c>
      <c r="F120" s="37"/>
      <c r="G120" s="44"/>
      <c r="H120" s="37"/>
      <c r="I120" s="44"/>
      <c r="J120" s="37"/>
      <c r="K120" s="37"/>
      <c r="L120" s="37"/>
    </row>
    <row r="121" spans="1:12" ht="24" customHeight="1">
      <c r="A121" s="68" t="s">
        <v>138</v>
      </c>
      <c r="F121" s="37">
        <v>-21588</v>
      </c>
      <c r="G121" s="44"/>
      <c r="H121" s="37">
        <v>-14719</v>
      </c>
      <c r="I121" s="12"/>
      <c r="J121" s="37">
        <v>-21321</v>
      </c>
      <c r="K121" s="44"/>
      <c r="L121" s="37">
        <v>-14613</v>
      </c>
    </row>
    <row r="122" spans="1:12" ht="24" customHeight="1">
      <c r="A122" s="64" t="s">
        <v>103</v>
      </c>
      <c r="F122" s="13">
        <f>SUM(F121:F121)</f>
        <v>-21588</v>
      </c>
      <c r="G122" s="44"/>
      <c r="H122" s="13">
        <f>SUM(H121:H121)</f>
        <v>-14719</v>
      </c>
      <c r="I122" s="37"/>
      <c r="J122" s="13">
        <f>SUM(J121:J121)</f>
        <v>-21321</v>
      </c>
      <c r="K122" s="37"/>
      <c r="L122" s="13">
        <f>SUM(L121:L121)</f>
        <v>-14613</v>
      </c>
    </row>
    <row r="123" spans="1:12" ht="24" customHeight="1">
      <c r="A123" s="68" t="s">
        <v>183</v>
      </c>
      <c r="F123" s="13">
        <v>22</v>
      </c>
      <c r="G123" s="44"/>
      <c r="H123" s="13">
        <v>-115</v>
      </c>
      <c r="I123" s="12"/>
      <c r="J123" s="13">
        <v>0</v>
      </c>
      <c r="K123" s="37"/>
      <c r="L123" s="13">
        <v>0</v>
      </c>
    </row>
    <row r="124" spans="1:12" ht="24" customHeight="1">
      <c r="A124" s="64" t="s">
        <v>182</v>
      </c>
      <c r="F124" s="37">
        <f>F100+F119+F122+F123</f>
        <v>56855</v>
      </c>
      <c r="G124" s="44"/>
      <c r="H124" s="37">
        <f>H100+H119+H122+H123</f>
        <v>20643</v>
      </c>
      <c r="I124" s="44"/>
      <c r="J124" s="37">
        <f>J100+J119+J122+J123</f>
        <v>51932</v>
      </c>
      <c r="K124" s="37"/>
      <c r="L124" s="37">
        <f>L100+L119+L122+L123</f>
        <v>21230</v>
      </c>
    </row>
    <row r="125" spans="1:12" ht="24" customHeight="1">
      <c r="A125" s="63" t="s">
        <v>89</v>
      </c>
      <c r="F125" s="38">
        <f>'BS'!H11</f>
        <v>174663</v>
      </c>
      <c r="G125" s="44"/>
      <c r="H125" s="38">
        <v>161486</v>
      </c>
      <c r="I125" s="44"/>
      <c r="J125" s="38">
        <f>'BS'!L11</f>
        <v>162626</v>
      </c>
      <c r="K125" s="44"/>
      <c r="L125" s="38">
        <v>136266</v>
      </c>
    </row>
    <row r="126" spans="1:12" ht="24" customHeight="1" thickBot="1">
      <c r="A126" s="69" t="s">
        <v>90</v>
      </c>
      <c r="F126" s="3">
        <f>SUM(F124:F125)</f>
        <v>231518</v>
      </c>
      <c r="G126" s="44"/>
      <c r="H126" s="3">
        <f>SUM(H124:H125)</f>
        <v>182129</v>
      </c>
      <c r="I126" s="44"/>
      <c r="J126" s="3">
        <f>SUM(J124:J125)</f>
        <v>214558</v>
      </c>
      <c r="K126" s="37"/>
      <c r="L126" s="3">
        <f>SUM(L124:L125)</f>
        <v>157496</v>
      </c>
    </row>
    <row r="127" spans="1:12" ht="24" customHeight="1" thickTop="1">
      <c r="A127" s="68"/>
      <c r="F127" s="37">
        <f>SUM(F126-'BS'!F11)</f>
        <v>0</v>
      </c>
      <c r="G127" s="44"/>
      <c r="H127" s="37"/>
      <c r="I127" s="44"/>
      <c r="J127" s="37">
        <f>SUM(J126-'BS'!J11)</f>
        <v>0</v>
      </c>
      <c r="K127" s="37">
        <v>0</v>
      </c>
      <c r="L127" s="37"/>
    </row>
    <row r="128" spans="1:12" ht="24" customHeight="1">
      <c r="A128" s="30" t="s">
        <v>62</v>
      </c>
      <c r="F128" s="44"/>
      <c r="G128" s="44"/>
      <c r="H128" s="44"/>
      <c r="I128" s="44"/>
      <c r="J128" s="37"/>
      <c r="K128" s="37"/>
      <c r="L128" s="37"/>
    </row>
    <row r="129" spans="1:12" ht="24" customHeight="1">
      <c r="A129" s="36" t="s">
        <v>63</v>
      </c>
      <c r="F129" s="44"/>
      <c r="G129" s="44"/>
      <c r="H129" s="44"/>
      <c r="I129" s="44"/>
      <c r="J129" s="44"/>
      <c r="K129" s="44"/>
      <c r="L129" s="44"/>
    </row>
    <row r="130" spans="1:12" ht="24" customHeight="1">
      <c r="A130" s="36" t="s">
        <v>112</v>
      </c>
      <c r="F130" s="34">
        <v>589</v>
      </c>
      <c r="G130" s="44"/>
      <c r="H130" s="44">
        <v>643</v>
      </c>
      <c r="I130" s="44"/>
      <c r="J130" s="34">
        <v>589</v>
      </c>
      <c r="K130" s="44"/>
      <c r="L130" s="34">
        <v>643</v>
      </c>
    </row>
    <row r="131" spans="1:12" ht="24" customHeight="1">
      <c r="A131" s="36" t="s">
        <v>132</v>
      </c>
      <c r="F131" s="44">
        <v>8310</v>
      </c>
      <c r="G131" s="44"/>
      <c r="H131" s="44">
        <v>3899</v>
      </c>
      <c r="I131" s="44"/>
      <c r="J131" s="44">
        <v>5036</v>
      </c>
      <c r="K131" s="44"/>
      <c r="L131" s="44">
        <v>3899</v>
      </c>
    </row>
    <row r="132" spans="1:12" ht="24" customHeight="1">
      <c r="A132" s="36" t="s">
        <v>133</v>
      </c>
      <c r="F132" s="44">
        <v>7886</v>
      </c>
      <c r="G132" s="44"/>
      <c r="H132" s="44">
        <v>3566</v>
      </c>
      <c r="I132" s="44"/>
      <c r="J132" s="44">
        <v>4612</v>
      </c>
      <c r="K132" s="44"/>
      <c r="L132" s="44">
        <v>3566</v>
      </c>
    </row>
    <row r="133" spans="1:12" ht="24" customHeight="1">
      <c r="A133" s="36" t="s">
        <v>185</v>
      </c>
      <c r="F133" s="44"/>
      <c r="G133" s="44"/>
      <c r="H133" s="44"/>
      <c r="I133" s="44"/>
      <c r="J133" s="44"/>
      <c r="K133" s="44"/>
      <c r="L133" s="44"/>
    </row>
    <row r="134" spans="1:12" ht="24" customHeight="1">
      <c r="A134" s="35" t="s">
        <v>184</v>
      </c>
      <c r="F134" s="44">
        <v>9564</v>
      </c>
      <c r="G134" s="44"/>
      <c r="H134" s="44">
        <v>-292</v>
      </c>
      <c r="I134" s="44"/>
      <c r="J134" s="44">
        <v>9564</v>
      </c>
      <c r="K134" s="44"/>
      <c r="L134" s="44">
        <v>-292</v>
      </c>
    </row>
    <row r="135" spans="1:12" ht="24" customHeight="1">
      <c r="A135" s="36" t="s">
        <v>186</v>
      </c>
      <c r="F135" s="44"/>
      <c r="G135" s="44"/>
      <c r="H135" s="44"/>
      <c r="I135" s="44"/>
      <c r="J135" s="44"/>
      <c r="K135" s="44"/>
      <c r="L135" s="44"/>
    </row>
    <row r="136" spans="1:12" ht="24" customHeight="1">
      <c r="A136" s="35" t="s">
        <v>184</v>
      </c>
      <c r="F136" s="44">
        <v>8526</v>
      </c>
      <c r="G136" s="44"/>
      <c r="H136" s="44">
        <v>-292</v>
      </c>
      <c r="I136" s="44"/>
      <c r="J136" s="44">
        <v>8526</v>
      </c>
      <c r="K136" s="44"/>
      <c r="L136" s="44">
        <v>-292</v>
      </c>
    </row>
    <row r="137" spans="1:12" ht="24" customHeight="1">
      <c r="A137" s="36" t="s">
        <v>177</v>
      </c>
      <c r="F137" s="44">
        <v>2041</v>
      </c>
      <c r="G137" s="44"/>
      <c r="H137" s="44">
        <v>2278</v>
      </c>
      <c r="I137" s="44"/>
      <c r="J137" s="44">
        <v>2041</v>
      </c>
      <c r="K137" s="44"/>
      <c r="L137" s="44">
        <v>2274</v>
      </c>
    </row>
    <row r="139" ht="24" customHeight="1">
      <c r="A139" s="35" t="s">
        <v>9</v>
      </c>
    </row>
  </sheetData>
  <sheetProtection/>
  <mergeCells count="8">
    <mergeCell ref="F108:H108"/>
    <mergeCell ref="J108:L108"/>
    <mergeCell ref="J6:L6"/>
    <mergeCell ref="F6:H6"/>
    <mergeCell ref="F63:H63"/>
    <mergeCell ref="J63:L63"/>
    <mergeCell ref="F39:H39"/>
    <mergeCell ref="J39:L39"/>
  </mergeCells>
  <printOptions/>
  <pageMargins left="0.8267716535433072" right="0.31496062992125984" top="0.5905511811023623" bottom="0.1968503937007874" header="0.31496062992125984" footer="0.31496062992125984"/>
  <pageSetup horizontalDpi="600" verticalDpi="600" orientation="portrait" paperSize="9" scale="80" r:id="rId1"/>
  <rowBreaks count="3" manualBreakCount="3">
    <brk id="33" max="255" man="1"/>
    <brk id="57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Y32"/>
  <sheetViews>
    <sheetView showGridLines="0" view="pageBreakPreview" zoomScale="85" zoomScaleSheetLayoutView="85" zoomScalePageLayoutView="0" workbookViewId="0" topLeftCell="A10">
      <selection activeCell="K21" sqref="K21"/>
    </sheetView>
  </sheetViews>
  <sheetFormatPr defaultColWidth="9.140625" defaultRowHeight="24" customHeight="1"/>
  <cols>
    <col min="1" max="1" width="30.57421875" style="8" customWidth="1"/>
    <col min="2" max="2" width="1.7109375" style="8" customWidth="1"/>
    <col min="3" max="3" width="2.28125" style="8" customWidth="1"/>
    <col min="4" max="4" width="1.7109375" style="8" customWidth="1"/>
    <col min="5" max="5" width="19.8515625" style="8" customWidth="1"/>
    <col min="6" max="6" width="1.7109375" style="8" customWidth="1"/>
    <col min="7" max="7" width="19.8515625" style="8" customWidth="1"/>
    <col min="8" max="8" width="1.7109375" style="39" customWidth="1"/>
    <col min="9" max="9" width="19.8515625" style="8" customWidth="1"/>
    <col min="10" max="10" width="1.8515625" style="8" customWidth="1"/>
    <col min="11" max="11" width="19.8515625" style="8" customWidth="1"/>
    <col min="12" max="12" width="1.8515625" style="8" customWidth="1"/>
    <col min="13" max="13" width="19.8515625" style="39" customWidth="1"/>
    <col min="14" max="14" width="1.7109375" style="39" customWidth="1"/>
    <col min="15" max="15" width="19.8515625" style="39" customWidth="1"/>
    <col min="16" max="16" width="1.7109375" style="39" customWidth="1"/>
    <col min="17" max="17" width="19.8515625" style="39" customWidth="1"/>
    <col min="18" max="18" width="1.7109375" style="39" customWidth="1"/>
    <col min="19" max="19" width="19.8515625" style="8" customWidth="1"/>
    <col min="20" max="16384" width="9.140625" style="8" customWidth="1"/>
  </cols>
  <sheetData>
    <row r="1" ht="24" customHeight="1">
      <c r="S1" s="57" t="s">
        <v>84</v>
      </c>
    </row>
    <row r="2" spans="1:25" s="35" customFormat="1" ht="24" customHeight="1">
      <c r="A2" s="5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5"/>
      <c r="W2" s="5"/>
      <c r="X2" s="5"/>
      <c r="Y2" s="5"/>
    </row>
    <row r="3" spans="1:19" ht="24" customHeight="1">
      <c r="A3" s="116" t="s">
        <v>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24" customHeight="1">
      <c r="A4" s="116" t="s">
        <v>170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73"/>
      <c r="M4" s="116"/>
      <c r="N4" s="116"/>
      <c r="O4" s="116"/>
      <c r="P4" s="116"/>
      <c r="Q4" s="116"/>
      <c r="R4" s="116"/>
      <c r="S4" s="116"/>
    </row>
    <row r="5" spans="1:19" ht="24" customHeight="1">
      <c r="A5" s="117" t="s">
        <v>87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ht="24" customHeight="1">
      <c r="A6" s="74"/>
      <c r="B6" s="74"/>
      <c r="C6" s="74"/>
      <c r="D6" s="74"/>
      <c r="E6" s="119" t="s">
        <v>72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ht="24" customHeight="1">
      <c r="A7" s="74"/>
      <c r="B7" s="74"/>
      <c r="C7" s="74"/>
      <c r="D7" s="74"/>
      <c r="E7" s="121" t="s">
        <v>143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59"/>
      <c r="Q7" s="59"/>
      <c r="R7" s="59"/>
      <c r="S7" s="59"/>
    </row>
    <row r="8" spans="1:19" ht="24" customHeight="1">
      <c r="A8" s="74"/>
      <c r="B8" s="74"/>
      <c r="C8" s="74"/>
      <c r="D8" s="74"/>
      <c r="E8" s="59"/>
      <c r="F8" s="59"/>
      <c r="G8" s="59"/>
      <c r="H8" s="59"/>
      <c r="I8" s="59"/>
      <c r="J8" s="59"/>
      <c r="K8" s="59"/>
      <c r="L8" s="59"/>
      <c r="M8" s="26" t="s">
        <v>113</v>
      </c>
      <c r="N8" s="59"/>
      <c r="O8" s="59"/>
      <c r="P8" s="59"/>
      <c r="Q8" s="8"/>
      <c r="R8" s="59"/>
      <c r="S8" s="59"/>
    </row>
    <row r="9" spans="1:19" ht="24" customHeight="1">
      <c r="A9" s="74"/>
      <c r="B9" s="74"/>
      <c r="C9" s="74"/>
      <c r="D9" s="74"/>
      <c r="E9" s="59"/>
      <c r="F9" s="59"/>
      <c r="G9" s="59"/>
      <c r="H9" s="59"/>
      <c r="L9" s="59"/>
      <c r="M9" s="75" t="s">
        <v>114</v>
      </c>
      <c r="N9" s="59"/>
      <c r="O9" s="59"/>
      <c r="P9" s="59"/>
      <c r="Q9" s="26"/>
      <c r="R9" s="59"/>
      <c r="S9" s="59"/>
    </row>
    <row r="10" spans="2:18" s="27" customFormat="1" ht="24" customHeight="1">
      <c r="B10" s="26"/>
      <c r="C10" s="26"/>
      <c r="H10" s="26"/>
      <c r="I10" s="120" t="s">
        <v>20</v>
      </c>
      <c r="J10" s="120"/>
      <c r="K10" s="120"/>
      <c r="L10" s="26"/>
      <c r="M10" s="26" t="s">
        <v>115</v>
      </c>
      <c r="N10" s="26"/>
      <c r="O10" s="26" t="s">
        <v>43</v>
      </c>
      <c r="P10" s="26"/>
      <c r="Q10" s="26" t="s">
        <v>151</v>
      </c>
      <c r="R10" s="26"/>
    </row>
    <row r="11" spans="2:18" s="27" customFormat="1" ht="24" customHeight="1">
      <c r="B11" s="26"/>
      <c r="C11" s="26"/>
      <c r="E11" s="26" t="s">
        <v>68</v>
      </c>
      <c r="F11" s="26"/>
      <c r="G11" s="26" t="s">
        <v>94</v>
      </c>
      <c r="H11" s="26"/>
      <c r="I11" s="26" t="s">
        <v>108</v>
      </c>
      <c r="J11" s="39"/>
      <c r="K11" s="26"/>
      <c r="L11" s="26"/>
      <c r="M11" s="26" t="s">
        <v>116</v>
      </c>
      <c r="N11" s="26"/>
      <c r="O11" s="26" t="s">
        <v>17</v>
      </c>
      <c r="P11" s="26"/>
      <c r="Q11" s="26" t="s">
        <v>152</v>
      </c>
      <c r="R11" s="26"/>
    </row>
    <row r="12" spans="2:19" s="27" customFormat="1" ht="24" customHeight="1">
      <c r="B12" s="26"/>
      <c r="C12" s="26"/>
      <c r="E12" s="75" t="s">
        <v>39</v>
      </c>
      <c r="F12" s="26"/>
      <c r="G12" s="75" t="s">
        <v>95</v>
      </c>
      <c r="H12" s="26"/>
      <c r="I12" s="41" t="s">
        <v>76</v>
      </c>
      <c r="J12" s="43"/>
      <c r="K12" s="60" t="s">
        <v>74</v>
      </c>
      <c r="L12" s="61"/>
      <c r="M12" s="75" t="s">
        <v>117</v>
      </c>
      <c r="N12" s="26"/>
      <c r="O12" s="75" t="s">
        <v>153</v>
      </c>
      <c r="P12" s="26"/>
      <c r="Q12" s="75" t="s">
        <v>150</v>
      </c>
      <c r="R12" s="26"/>
      <c r="S12" s="75" t="s">
        <v>43</v>
      </c>
    </row>
    <row r="13" spans="1:20" ht="24" customHeight="1">
      <c r="A13" s="9" t="s">
        <v>155</v>
      </c>
      <c r="B13" s="31"/>
      <c r="C13" s="31"/>
      <c r="E13" s="37">
        <v>81562</v>
      </c>
      <c r="F13" s="37"/>
      <c r="G13" s="37">
        <v>709576</v>
      </c>
      <c r="H13" s="37"/>
      <c r="I13" s="37">
        <v>8156</v>
      </c>
      <c r="J13" s="37"/>
      <c r="K13" s="37">
        <v>6997</v>
      </c>
      <c r="L13" s="37"/>
      <c r="M13" s="37">
        <v>272</v>
      </c>
      <c r="N13" s="37"/>
      <c r="O13" s="37">
        <f>SUM(E13:M13)</f>
        <v>806563</v>
      </c>
      <c r="P13" s="37"/>
      <c r="Q13" s="37">
        <v>366</v>
      </c>
      <c r="R13" s="37"/>
      <c r="S13" s="37">
        <f>SUM(O13:Q13)</f>
        <v>806929</v>
      </c>
      <c r="T13" s="37"/>
    </row>
    <row r="14" spans="1:20" ht="24" customHeight="1">
      <c r="A14" s="39" t="s">
        <v>85</v>
      </c>
      <c r="B14" s="31"/>
      <c r="C14" s="31"/>
      <c r="E14" s="37">
        <v>0</v>
      </c>
      <c r="F14" s="37"/>
      <c r="G14" s="37">
        <v>0</v>
      </c>
      <c r="H14" s="37"/>
      <c r="I14" s="37">
        <v>0</v>
      </c>
      <c r="J14" s="37"/>
      <c r="K14" s="37">
        <f>'PL&amp;CF'!H25</f>
        <v>14564</v>
      </c>
      <c r="L14" s="37"/>
      <c r="M14" s="37">
        <v>0</v>
      </c>
      <c r="N14" s="37"/>
      <c r="O14" s="37">
        <f>SUM(E14:M14)</f>
        <v>14564</v>
      </c>
      <c r="P14" s="37"/>
      <c r="Q14" s="37">
        <f>'PL&amp;CF'!H26</f>
        <v>-48</v>
      </c>
      <c r="R14" s="37"/>
      <c r="S14" s="37">
        <f>SUM(O14:Q14)</f>
        <v>14516</v>
      </c>
      <c r="T14" s="37"/>
    </row>
    <row r="15" spans="1:20" ht="24" customHeight="1">
      <c r="A15" s="39" t="s">
        <v>127</v>
      </c>
      <c r="B15" s="31"/>
      <c r="C15" s="31"/>
      <c r="E15" s="38">
        <v>0</v>
      </c>
      <c r="F15" s="37"/>
      <c r="G15" s="38">
        <v>0</v>
      </c>
      <c r="H15" s="37"/>
      <c r="I15" s="38">
        <v>0</v>
      </c>
      <c r="J15" s="37"/>
      <c r="K15" s="38">
        <v>0</v>
      </c>
      <c r="L15" s="37"/>
      <c r="M15" s="38">
        <f>'PL&amp;CF'!H47</f>
        <v>-115</v>
      </c>
      <c r="N15" s="37"/>
      <c r="O15" s="38">
        <f>SUM(E15:M15)</f>
        <v>-115</v>
      </c>
      <c r="P15" s="37"/>
      <c r="Q15" s="38">
        <v>0</v>
      </c>
      <c r="R15" s="37"/>
      <c r="S15" s="38">
        <f>SUM(O15:Q15)</f>
        <v>-115</v>
      </c>
      <c r="T15" s="37"/>
    </row>
    <row r="16" spans="1:19" ht="24" customHeight="1">
      <c r="A16" s="39" t="s">
        <v>86</v>
      </c>
      <c r="B16" s="31"/>
      <c r="C16" s="31"/>
      <c r="E16" s="13">
        <f>SUM(E14:E15)</f>
        <v>0</v>
      </c>
      <c r="F16" s="37"/>
      <c r="G16" s="13">
        <f>SUM(G14:G15)</f>
        <v>0</v>
      </c>
      <c r="H16" s="37"/>
      <c r="I16" s="13">
        <f>SUM(I14:I15)</f>
        <v>0</v>
      </c>
      <c r="J16" s="37"/>
      <c r="K16" s="13">
        <f>SUM(K14:K15)</f>
        <v>14564</v>
      </c>
      <c r="L16" s="37"/>
      <c r="M16" s="13">
        <f>SUM(M14:M15)</f>
        <v>-115</v>
      </c>
      <c r="N16" s="37"/>
      <c r="O16" s="13">
        <f>SUM(O14:O15)</f>
        <v>14449</v>
      </c>
      <c r="P16" s="37"/>
      <c r="Q16" s="13">
        <f>SUM(Q14:Q15)</f>
        <v>-48</v>
      </c>
      <c r="R16" s="37"/>
      <c r="S16" s="13">
        <f>SUM(S14:S15)</f>
        <v>14401</v>
      </c>
    </row>
    <row r="17" spans="1:19" ht="24" customHeight="1" thickBot="1">
      <c r="A17" s="9" t="s">
        <v>156</v>
      </c>
      <c r="B17" s="31"/>
      <c r="C17" s="31"/>
      <c r="D17" s="27"/>
      <c r="E17" s="15">
        <f>SUM(E16:E16,E13)</f>
        <v>81562</v>
      </c>
      <c r="F17" s="37"/>
      <c r="G17" s="15">
        <f>SUM(G16:G16,G13)</f>
        <v>709576</v>
      </c>
      <c r="H17" s="37"/>
      <c r="I17" s="15">
        <f>SUM(I16:I16,I13)</f>
        <v>8156</v>
      </c>
      <c r="J17" s="37"/>
      <c r="K17" s="15">
        <f>SUM(K16:K16,K13)</f>
        <v>21561</v>
      </c>
      <c r="L17" s="37"/>
      <c r="M17" s="15">
        <f>SUM(M16:M16,M13)</f>
        <v>157</v>
      </c>
      <c r="N17" s="37"/>
      <c r="O17" s="15">
        <f>SUM(O16:O16,O13)</f>
        <v>821012</v>
      </c>
      <c r="P17" s="37"/>
      <c r="Q17" s="15">
        <f>SUM(Q16:Q16,Q13)</f>
        <v>318</v>
      </c>
      <c r="R17" s="37"/>
      <c r="S17" s="15">
        <f>SUM(S16:S16,S13)</f>
        <v>821330</v>
      </c>
    </row>
    <row r="18" spans="1:19" ht="24" customHeight="1" thickTop="1">
      <c r="A18" s="9"/>
      <c r="B18" s="31"/>
      <c r="C18" s="31"/>
      <c r="D18" s="2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20" ht="24" customHeight="1">
      <c r="A19" s="9" t="s">
        <v>171</v>
      </c>
      <c r="B19" s="31"/>
      <c r="C19" s="31"/>
      <c r="E19" s="37">
        <v>81562</v>
      </c>
      <c r="F19" s="37"/>
      <c r="G19" s="37">
        <v>709576</v>
      </c>
      <c r="H19" s="37"/>
      <c r="I19" s="37">
        <v>8156</v>
      </c>
      <c r="J19" s="37"/>
      <c r="K19" s="37">
        <v>127452</v>
      </c>
      <c r="L19" s="37"/>
      <c r="M19" s="37">
        <v>47</v>
      </c>
      <c r="N19" s="37"/>
      <c r="O19" s="37">
        <f>SUM(E19:M19)</f>
        <v>926793</v>
      </c>
      <c r="P19" s="37"/>
      <c r="Q19" s="37">
        <v>285</v>
      </c>
      <c r="R19" s="37"/>
      <c r="S19" s="37">
        <f>SUM(O19:Q19)</f>
        <v>927078</v>
      </c>
      <c r="T19" s="37"/>
    </row>
    <row r="20" spans="1:20" ht="24" customHeight="1">
      <c r="A20" s="39" t="s">
        <v>85</v>
      </c>
      <c r="B20" s="31"/>
      <c r="C20" s="31"/>
      <c r="E20" s="37">
        <v>0</v>
      </c>
      <c r="F20" s="37"/>
      <c r="G20" s="37">
        <v>0</v>
      </c>
      <c r="H20" s="37"/>
      <c r="I20" s="37">
        <v>0</v>
      </c>
      <c r="J20" s="37"/>
      <c r="K20" s="37">
        <f>+'PL&amp;CF'!F25</f>
        <v>34172</v>
      </c>
      <c r="L20" s="37"/>
      <c r="M20" s="37">
        <v>0</v>
      </c>
      <c r="N20" s="37"/>
      <c r="O20" s="37">
        <f>SUM(E20:M20)</f>
        <v>34172</v>
      </c>
      <c r="P20" s="37"/>
      <c r="Q20" s="37">
        <f>'PL&amp;CF'!F26</f>
        <v>-25</v>
      </c>
      <c r="R20" s="37"/>
      <c r="S20" s="37">
        <f>SUM(O20:Q20)</f>
        <v>34147</v>
      </c>
      <c r="T20" s="37"/>
    </row>
    <row r="21" spans="1:20" ht="24" customHeight="1">
      <c r="A21" s="39" t="s">
        <v>127</v>
      </c>
      <c r="B21" s="31"/>
      <c r="C21" s="31"/>
      <c r="E21" s="38">
        <v>0</v>
      </c>
      <c r="F21" s="37"/>
      <c r="G21" s="38">
        <v>0</v>
      </c>
      <c r="H21" s="37"/>
      <c r="I21" s="38">
        <v>0</v>
      </c>
      <c r="J21" s="37"/>
      <c r="K21" s="38">
        <v>0</v>
      </c>
      <c r="L21" s="37"/>
      <c r="M21" s="38">
        <f>'PL&amp;CF'!F47</f>
        <v>-93</v>
      </c>
      <c r="N21" s="37"/>
      <c r="O21" s="38">
        <f>SUM(E21:M21)</f>
        <v>-93</v>
      </c>
      <c r="P21" s="37"/>
      <c r="Q21" s="38">
        <v>0</v>
      </c>
      <c r="R21" s="37"/>
      <c r="S21" s="38">
        <f>SUM(O21:Q21)</f>
        <v>-93</v>
      </c>
      <c r="T21" s="37"/>
    </row>
    <row r="22" spans="1:19" ht="24" customHeight="1">
      <c r="A22" s="39" t="s">
        <v>86</v>
      </c>
      <c r="B22" s="31"/>
      <c r="C22" s="31"/>
      <c r="E22" s="13">
        <f>SUM(E20:E21)</f>
        <v>0</v>
      </c>
      <c r="F22" s="37"/>
      <c r="G22" s="13">
        <f>SUM(G20:G21)</f>
        <v>0</v>
      </c>
      <c r="H22" s="37"/>
      <c r="I22" s="13">
        <f>SUM(I20:I21)</f>
        <v>0</v>
      </c>
      <c r="J22" s="37"/>
      <c r="K22" s="13">
        <f>SUM(K20:K21)</f>
        <v>34172</v>
      </c>
      <c r="L22" s="37"/>
      <c r="M22" s="13">
        <f>SUM(M20:M21)</f>
        <v>-93</v>
      </c>
      <c r="N22" s="37"/>
      <c r="O22" s="13">
        <f>SUM(O20:O21)</f>
        <v>34079</v>
      </c>
      <c r="P22" s="37"/>
      <c r="Q22" s="13">
        <f>SUM(Q20:Q21)</f>
        <v>-25</v>
      </c>
      <c r="R22" s="37"/>
      <c r="S22" s="13">
        <f>SUM(S20:S21)</f>
        <v>34054</v>
      </c>
    </row>
    <row r="23" spans="1:19" ht="24" customHeight="1" thickBot="1">
      <c r="A23" s="9" t="s">
        <v>172</v>
      </c>
      <c r="B23" s="31"/>
      <c r="C23" s="31"/>
      <c r="D23" s="27"/>
      <c r="E23" s="15">
        <f>SUM(E22:E22,E19)</f>
        <v>81562</v>
      </c>
      <c r="F23" s="37"/>
      <c r="G23" s="15">
        <f>SUM(G22:G22,G19)</f>
        <v>709576</v>
      </c>
      <c r="H23" s="37"/>
      <c r="I23" s="15">
        <f>SUM(I22:I22,I19)</f>
        <v>8156</v>
      </c>
      <c r="J23" s="37"/>
      <c r="K23" s="15">
        <f>SUM(K22:K22,K19)</f>
        <v>161624</v>
      </c>
      <c r="L23" s="37"/>
      <c r="M23" s="15">
        <f>SUM(M22:M22,M19)</f>
        <v>-46</v>
      </c>
      <c r="N23" s="37"/>
      <c r="O23" s="15">
        <f>SUM(O22:O22,O19)</f>
        <v>960872</v>
      </c>
      <c r="P23" s="37"/>
      <c r="Q23" s="15">
        <f>SUM(Q22:Q22,Q19)</f>
        <v>260</v>
      </c>
      <c r="R23" s="37"/>
      <c r="S23" s="15">
        <f>SUM(S22:S22,S19)</f>
        <v>961132</v>
      </c>
    </row>
    <row r="24" spans="1:19" ht="24" customHeight="1" thickTop="1">
      <c r="A24" s="9"/>
      <c r="B24" s="32"/>
      <c r="C24" s="32"/>
      <c r="D24" s="27"/>
      <c r="E24" s="37">
        <f>SUM(E23-'BS'!F69)</f>
        <v>0</v>
      </c>
      <c r="F24" s="37"/>
      <c r="G24" s="37">
        <f>G23-'BS'!F70</f>
        <v>0</v>
      </c>
      <c r="H24" s="37"/>
      <c r="I24" s="37">
        <f>SUM(I23-'BS'!F72)</f>
        <v>0</v>
      </c>
      <c r="J24" s="37"/>
      <c r="K24" s="37">
        <f>SUM(K23-'BS'!F73)</f>
        <v>0</v>
      </c>
      <c r="L24" s="37"/>
      <c r="M24" s="37">
        <f>SUM(M23-'BS'!F74)</f>
        <v>0</v>
      </c>
      <c r="N24" s="37"/>
      <c r="O24" s="37">
        <f>SUM(O23-'BS'!F75)</f>
        <v>0</v>
      </c>
      <c r="P24" s="37"/>
      <c r="Q24" s="37">
        <f>SUM(Q23-'BS'!F76)</f>
        <v>0</v>
      </c>
      <c r="R24" s="37"/>
      <c r="S24" s="37">
        <f>SUM(S23-'BS'!F77)</f>
        <v>0</v>
      </c>
    </row>
    <row r="25" spans="1:19" ht="24" customHeight="1">
      <c r="A25" s="118" t="s">
        <v>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</row>
    <row r="26" spans="8:19" ht="24" customHeight="1">
      <c r="H26" s="27"/>
      <c r="I26" s="39"/>
      <c r="J26" s="39"/>
      <c r="K26" s="39"/>
      <c r="L26" s="39"/>
      <c r="M26" s="14"/>
      <c r="N26" s="14"/>
      <c r="O26" s="14"/>
      <c r="P26" s="14"/>
      <c r="Q26" s="14"/>
      <c r="R26" s="14"/>
      <c r="S26" s="14"/>
    </row>
    <row r="27" spans="1:19" ht="24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19" ht="24" customHeight="1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19" ht="24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8:19" ht="24" customHeight="1">
      <c r="H30" s="27"/>
      <c r="M30" s="36"/>
      <c r="N30" s="36"/>
      <c r="O30" s="36"/>
      <c r="P30" s="36"/>
      <c r="Q30" s="36"/>
      <c r="R30" s="36"/>
      <c r="S30" s="36"/>
    </row>
    <row r="31" spans="1:19" ht="24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19" ht="24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6" s="8" customFormat="1" ht="24" customHeight="1"/>
    <row r="37" s="8" customFormat="1" ht="24" customHeight="1"/>
    <row r="38" s="8" customFormat="1" ht="24" customHeight="1"/>
    <row r="39" s="8" customFormat="1" ht="24" customHeight="1"/>
    <row r="40" s="8" customFormat="1" ht="24" customHeight="1"/>
    <row r="41" s="8" customFormat="1" ht="24" customHeight="1"/>
  </sheetData>
  <sheetProtection/>
  <mergeCells count="12">
    <mergeCell ref="A27:S27"/>
    <mergeCell ref="A28:S28"/>
    <mergeCell ref="A31:S31"/>
    <mergeCell ref="A32:S32"/>
    <mergeCell ref="A3:S3"/>
    <mergeCell ref="A5:S5"/>
    <mergeCell ref="A25:S25"/>
    <mergeCell ref="E6:S6"/>
    <mergeCell ref="A4:K4"/>
    <mergeCell ref="M4:S4"/>
    <mergeCell ref="I10:K10"/>
    <mergeCell ref="E7:O7"/>
  </mergeCells>
  <printOptions horizontalCentered="1"/>
  <pageMargins left="0.5905511811023623" right="0.31496062992125984" top="0.7086614173228347" bottom="0.31496062992125984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showGridLines="0" view="pageBreakPreview" zoomScale="85" zoomScaleSheetLayoutView="85" zoomScalePageLayoutView="0" workbookViewId="0" topLeftCell="A1">
      <selection activeCell="D9" sqref="D9"/>
    </sheetView>
  </sheetViews>
  <sheetFormatPr defaultColWidth="9.140625" defaultRowHeight="24" customHeight="1"/>
  <cols>
    <col min="1" max="1" width="41.57421875" style="8" customWidth="1"/>
    <col min="2" max="2" width="8.421875" style="8" customWidth="1"/>
    <col min="3" max="3" width="1.7109375" style="8" customWidth="1"/>
    <col min="4" max="4" width="16.57421875" style="8" customWidth="1"/>
    <col min="5" max="5" width="1.421875" style="8" customWidth="1"/>
    <col min="6" max="6" width="16.57421875" style="8" customWidth="1"/>
    <col min="7" max="7" width="1.28515625" style="39" customWidth="1"/>
    <col min="8" max="8" width="16.57421875" style="8" customWidth="1"/>
    <col min="9" max="9" width="2.140625" style="8" customWidth="1"/>
    <col min="10" max="10" width="16.57421875" style="8" customWidth="1"/>
    <col min="11" max="11" width="1.28515625" style="39" customWidth="1"/>
    <col min="12" max="12" width="16.57421875" style="8" customWidth="1"/>
    <col min="13" max="16384" width="9.140625" style="8" customWidth="1"/>
  </cols>
  <sheetData>
    <row r="1" ht="24" customHeight="1">
      <c r="L1" s="57" t="s">
        <v>84</v>
      </c>
    </row>
    <row r="2" spans="1:18" s="35" customFormat="1" ht="24" customHeight="1">
      <c r="A2" s="5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2" ht="24" customHeight="1">
      <c r="A3" s="116" t="s">
        <v>140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24" customHeight="1">
      <c r="A4" s="116" t="s">
        <v>170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24" customHeight="1">
      <c r="A5" s="117" t="s">
        <v>87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24" customHeight="1">
      <c r="A6" s="58"/>
      <c r="B6" s="58"/>
      <c r="C6" s="58"/>
      <c r="D6" s="119" t="s">
        <v>71</v>
      </c>
      <c r="E6" s="119"/>
      <c r="F6" s="119"/>
      <c r="G6" s="119"/>
      <c r="H6" s="119"/>
      <c r="I6" s="119"/>
      <c r="J6" s="119"/>
      <c r="K6" s="119"/>
      <c r="L6" s="119"/>
    </row>
    <row r="7" spans="7:11" s="27" customFormat="1" ht="24" customHeight="1">
      <c r="G7" s="26"/>
      <c r="H7" s="121" t="s">
        <v>20</v>
      </c>
      <c r="I7" s="121"/>
      <c r="J7" s="121"/>
      <c r="K7" s="26"/>
    </row>
    <row r="8" spans="4:11" s="27" customFormat="1" ht="24" customHeight="1">
      <c r="D8" s="26" t="s">
        <v>68</v>
      </c>
      <c r="E8" s="26"/>
      <c r="F8" s="26" t="s">
        <v>94</v>
      </c>
      <c r="G8" s="26"/>
      <c r="H8" s="26" t="s">
        <v>75</v>
      </c>
      <c r="I8" s="26"/>
      <c r="J8" s="26"/>
      <c r="K8" s="26"/>
    </row>
    <row r="9" spans="2:12" s="27" customFormat="1" ht="24" customHeight="1">
      <c r="B9" s="26"/>
      <c r="D9" s="28" t="s">
        <v>39</v>
      </c>
      <c r="E9" s="26"/>
      <c r="F9" s="28" t="s">
        <v>95</v>
      </c>
      <c r="G9" s="26"/>
      <c r="H9" s="41" t="s">
        <v>76</v>
      </c>
      <c r="I9" s="43"/>
      <c r="J9" s="60" t="s">
        <v>74</v>
      </c>
      <c r="K9" s="26"/>
      <c r="L9" s="28" t="s">
        <v>43</v>
      </c>
    </row>
    <row r="10" spans="1:13" ht="24" customHeight="1">
      <c r="A10" s="9" t="s">
        <v>155</v>
      </c>
      <c r="D10" s="37">
        <v>81562</v>
      </c>
      <c r="E10" s="37"/>
      <c r="F10" s="37">
        <v>709576</v>
      </c>
      <c r="G10" s="37"/>
      <c r="H10" s="37">
        <v>8156</v>
      </c>
      <c r="I10" s="37"/>
      <c r="J10" s="37">
        <v>-2902</v>
      </c>
      <c r="K10" s="37"/>
      <c r="L10" s="37">
        <f>SUM(D10:K10)</f>
        <v>796392</v>
      </c>
      <c r="M10" s="37"/>
    </row>
    <row r="11" spans="1:13" s="23" customFormat="1" ht="24" customHeight="1">
      <c r="A11" s="39" t="s">
        <v>85</v>
      </c>
      <c r="D11" s="38">
        <v>0</v>
      </c>
      <c r="E11" s="37"/>
      <c r="F11" s="38">
        <v>0</v>
      </c>
      <c r="G11" s="37"/>
      <c r="H11" s="38">
        <v>0</v>
      </c>
      <c r="I11" s="37"/>
      <c r="J11" s="38">
        <f>'PL&amp;CF'!L22</f>
        <v>13854</v>
      </c>
      <c r="K11" s="37"/>
      <c r="L11" s="38">
        <f>SUM(D11:J11)</f>
        <v>13854</v>
      </c>
      <c r="M11" s="37"/>
    </row>
    <row r="12" spans="1:13" s="23" customFormat="1" ht="24" customHeight="1">
      <c r="A12" s="39" t="s">
        <v>86</v>
      </c>
      <c r="D12" s="13">
        <f>SUM(D11:D11)</f>
        <v>0</v>
      </c>
      <c r="E12" s="37"/>
      <c r="F12" s="13">
        <f>SUM(F11:F11)</f>
        <v>0</v>
      </c>
      <c r="G12" s="37"/>
      <c r="H12" s="13">
        <f>SUM(H11:H11)</f>
        <v>0</v>
      </c>
      <c r="I12" s="37"/>
      <c r="J12" s="13">
        <f>SUM(J11:J11)</f>
        <v>13854</v>
      </c>
      <c r="K12" s="37"/>
      <c r="L12" s="13">
        <f>SUM(L11:L11)</f>
        <v>13854</v>
      </c>
      <c r="M12" s="8"/>
    </row>
    <row r="13" spans="1:13" s="23" customFormat="1" ht="24" customHeight="1" thickBot="1">
      <c r="A13" s="9" t="s">
        <v>156</v>
      </c>
      <c r="B13" s="66"/>
      <c r="C13" s="66"/>
      <c r="D13" s="15">
        <f>SUM(D12:D12,D10)</f>
        <v>81562</v>
      </c>
      <c r="E13" s="37"/>
      <c r="F13" s="15">
        <f>SUM(F12:F12,F10)</f>
        <v>709576</v>
      </c>
      <c r="G13" s="37"/>
      <c r="H13" s="15">
        <f>SUM(H12:H12,H10)</f>
        <v>8156</v>
      </c>
      <c r="I13" s="37"/>
      <c r="J13" s="15">
        <f>SUM(J12:J12,J10)</f>
        <v>10952</v>
      </c>
      <c r="K13" s="37"/>
      <c r="L13" s="15">
        <f>SUM(L12:L12,L10)</f>
        <v>810246</v>
      </c>
      <c r="M13" s="8"/>
    </row>
    <row r="14" spans="1:13" s="23" customFormat="1" ht="24" customHeight="1" thickTop="1">
      <c r="A14" s="9"/>
      <c r="B14" s="47"/>
      <c r="C14" s="47"/>
      <c r="D14" s="37"/>
      <c r="E14" s="37"/>
      <c r="F14" s="37"/>
      <c r="G14" s="37"/>
      <c r="H14" s="37"/>
      <c r="I14" s="37"/>
      <c r="J14" s="37"/>
      <c r="K14" s="37"/>
      <c r="L14" s="37"/>
      <c r="M14" s="8"/>
    </row>
    <row r="15" spans="1:13" ht="24" customHeight="1">
      <c r="A15" s="9" t="s">
        <v>171</v>
      </c>
      <c r="D15" s="37">
        <v>81562</v>
      </c>
      <c r="E15" s="37"/>
      <c r="F15" s="37">
        <v>709576</v>
      </c>
      <c r="G15" s="37"/>
      <c r="H15" s="37">
        <v>8156</v>
      </c>
      <c r="I15" s="37"/>
      <c r="J15" s="37">
        <v>122764</v>
      </c>
      <c r="K15" s="37"/>
      <c r="L15" s="37">
        <f>SUM(D15:K15)</f>
        <v>922058</v>
      </c>
      <c r="M15" s="37"/>
    </row>
    <row r="16" spans="1:13" s="23" customFormat="1" ht="24" customHeight="1">
      <c r="A16" s="39" t="s">
        <v>85</v>
      </c>
      <c r="D16" s="38">
        <v>0</v>
      </c>
      <c r="E16" s="37"/>
      <c r="F16" s="38">
        <v>0</v>
      </c>
      <c r="G16" s="37"/>
      <c r="H16" s="38">
        <v>0</v>
      </c>
      <c r="I16" s="37"/>
      <c r="J16" s="38">
        <f>'PL&amp;CF'!J22</f>
        <v>31964</v>
      </c>
      <c r="K16" s="37"/>
      <c r="L16" s="38">
        <f>SUM(D16:J16)</f>
        <v>31964</v>
      </c>
      <c r="M16" s="37"/>
    </row>
    <row r="17" spans="1:13" s="23" customFormat="1" ht="24" customHeight="1">
      <c r="A17" s="39" t="s">
        <v>86</v>
      </c>
      <c r="D17" s="13">
        <f>SUM(D16:D16)</f>
        <v>0</v>
      </c>
      <c r="E17" s="37"/>
      <c r="F17" s="13">
        <f>SUM(F16:F16)</f>
        <v>0</v>
      </c>
      <c r="G17" s="37"/>
      <c r="H17" s="13">
        <f>SUM(H16:H16)</f>
        <v>0</v>
      </c>
      <c r="I17" s="37"/>
      <c r="J17" s="13">
        <f>SUM(J16:J16)</f>
        <v>31964</v>
      </c>
      <c r="K17" s="37"/>
      <c r="L17" s="13">
        <f>SUM(L16:L16)</f>
        <v>31964</v>
      </c>
      <c r="M17" s="8"/>
    </row>
    <row r="18" spans="1:13" s="23" customFormat="1" ht="24" customHeight="1" thickBot="1">
      <c r="A18" s="9" t="s">
        <v>172</v>
      </c>
      <c r="B18" s="47"/>
      <c r="C18" s="47"/>
      <c r="D18" s="15">
        <f>SUM(D17:D17,D15)</f>
        <v>81562</v>
      </c>
      <c r="E18" s="37"/>
      <c r="F18" s="15">
        <f>SUM(F17:F17,F15)</f>
        <v>709576</v>
      </c>
      <c r="G18" s="37"/>
      <c r="H18" s="15">
        <f>SUM(H17:H17,H15)</f>
        <v>8156</v>
      </c>
      <c r="I18" s="37"/>
      <c r="J18" s="15">
        <f>SUM(J17:J17,J15)</f>
        <v>154728</v>
      </c>
      <c r="K18" s="37"/>
      <c r="L18" s="15">
        <f>SUM(L17:L17,L15)</f>
        <v>954022</v>
      </c>
      <c r="M18" s="8"/>
    </row>
    <row r="19" spans="4:12" s="23" customFormat="1" ht="24" customHeight="1" thickTop="1">
      <c r="D19" s="37">
        <f>SUM(D18-'BS'!J69)</f>
        <v>0</v>
      </c>
      <c r="E19" s="37"/>
      <c r="F19" s="37">
        <f>F18-'BS'!J70</f>
        <v>0</v>
      </c>
      <c r="G19" s="37"/>
      <c r="H19" s="37">
        <f>SUM(H18-'BS'!J72)</f>
        <v>0</v>
      </c>
      <c r="I19" s="37"/>
      <c r="J19" s="37">
        <f>SUM(J18-'BS'!J73)</f>
        <v>0</v>
      </c>
      <c r="K19" s="37"/>
      <c r="L19" s="37">
        <f>SUM(L18-'BS'!J77)</f>
        <v>0</v>
      </c>
    </row>
    <row r="20" spans="1:12" s="23" customFormat="1" ht="24" customHeight="1">
      <c r="A20" s="123" t="s">
        <v>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s="23" customFormat="1" ht="24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s="23" customFormat="1" ht="24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s="23" customFormat="1" ht="24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7:12" s="23" customFormat="1" ht="24" customHeight="1">
      <c r="G24" s="47"/>
      <c r="K24" s="24"/>
      <c r="L24" s="24"/>
    </row>
    <row r="25" spans="1:12" s="23" customFormat="1" ht="24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s="23" customFormat="1" ht="24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30" spans="7:11" ht="24" customHeight="1">
      <c r="G30" s="8"/>
      <c r="K30" s="8"/>
    </row>
    <row r="31" spans="7:11" ht="24" customHeight="1">
      <c r="G31" s="8"/>
      <c r="K31" s="8"/>
    </row>
    <row r="32" spans="7:11" ht="24" customHeight="1">
      <c r="G32" s="8"/>
      <c r="K32" s="8"/>
    </row>
    <row r="33" s="8" customFormat="1" ht="24" customHeight="1"/>
    <row r="34" s="8" customFormat="1" ht="24" customHeight="1"/>
    <row r="35" s="8" customFormat="1" ht="24" customHeight="1"/>
  </sheetData>
  <sheetProtection/>
  <mergeCells count="10">
    <mergeCell ref="A22:L22"/>
    <mergeCell ref="A25:L25"/>
    <mergeCell ref="A26:L26"/>
    <mergeCell ref="A3:L3"/>
    <mergeCell ref="A4:L4"/>
    <mergeCell ref="A5:L5"/>
    <mergeCell ref="D6:L6"/>
    <mergeCell ref="H7:J7"/>
    <mergeCell ref="A20:L20"/>
    <mergeCell ref="A21:L21"/>
  </mergeCells>
  <printOptions horizontalCentered="1"/>
  <pageMargins left="0.7874015748031497" right="0.31496062992125984" top="0.7086614173228347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Kamolwan.Theeravetch</dc:creator>
  <cp:keywords/>
  <dc:description/>
  <cp:lastModifiedBy>Pakamart Poopalai</cp:lastModifiedBy>
  <cp:lastPrinted>2023-05-10T04:51:24Z</cp:lastPrinted>
  <dcterms:created xsi:type="dcterms:W3CDTF">2011-09-29T08:05:59Z</dcterms:created>
  <dcterms:modified xsi:type="dcterms:W3CDTF">2023-05-10T04:51:36Z</dcterms:modified>
  <cp:category/>
  <cp:version/>
  <cp:contentType/>
  <cp:contentStatus/>
</cp:coreProperties>
</file>